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workbookProtection workbookPassword="EF32" lockStructure="1"/>
  <bookViews>
    <workbookView xWindow="-1425" yWindow="-210" windowWidth="12120" windowHeight="9120" tabRatio="800" activeTab="1"/>
  </bookViews>
  <sheets>
    <sheet name="1-Instructions" sheetId="13" r:id="rId1"/>
    <sheet name="2-Cover Page" sheetId="2" r:id="rId2"/>
    <sheet name="3-Budget Detail" sheetId="3" r:id="rId3"/>
    <sheet name="4-Budget Summary" sheetId="5" r:id="rId4"/>
    <sheet name="5-AFR Expenditure Detail" sheetId="16" r:id="rId5"/>
    <sheet name="6-Annual Financial Report" sheetId="18" r:id="rId6"/>
    <sheet name="7-Error Checking" sheetId="8" r:id="rId7"/>
    <sheet name="Other" sheetId="11" state="hidden" r:id="rId8"/>
    <sheet name="9-Indirect Rates" sheetId="23" state="hidden" r:id="rId9"/>
  </sheets>
  <externalReferences>
    <externalReference r:id="rId10"/>
    <externalReference r:id="rId11"/>
    <externalReference r:id="rId12"/>
  </externalReferences>
  <definedNames>
    <definedName name="budget" localSheetId="8">[1]Other!$A$1:$A$4</definedName>
    <definedName name="budget">Other!$A$1:$A$4</definedName>
    <definedName name="Budget_Object" localSheetId="4">'5-AFR Expenditure Detail'!$A$6:$A$500</definedName>
    <definedName name="Budget_Object">'3-Budget Detail'!$A$6:$A$500</definedName>
    <definedName name="capitalized" localSheetId="8">[1]Other!$D$14:$D$15</definedName>
    <definedName name="capitalized">Other!$D$14:$D$15</definedName>
    <definedName name="CodeNoList">'[2]9-Grantee Code'!$A$4:$H$42</definedName>
    <definedName name="coverpage">'[3]2-Cover Page'!$C$4</definedName>
    <definedName name="detailcode" localSheetId="8">#REF!</definedName>
    <definedName name="detailcode">#REF!</definedName>
    <definedName name="detailcost" localSheetId="8">#REF!</definedName>
    <definedName name="detailcost">#REF!</definedName>
    <definedName name="equipmentcost" localSheetId="8">#REF!</definedName>
    <definedName name="equipmentcost">#REF!</definedName>
    <definedName name="fundingyear" localSheetId="8">#REF!</definedName>
    <definedName name="fundingyear">#REF!</definedName>
    <definedName name="Look1" localSheetId="8">#REF!</definedName>
    <definedName name="Look1">#REF!</definedName>
    <definedName name="match_type">Other!$D$18:$D$19</definedName>
    <definedName name="objects" localSheetId="8">[1]Other!$D$1:$D$12</definedName>
    <definedName name="objects">Other!$D$1:$D$12</definedName>
    <definedName name="_xlnm.Print_Area" localSheetId="1">'2-Cover Page'!$A$1:$G$24</definedName>
    <definedName name="_xlnm.Print_Area" localSheetId="3">'4-Budget Summary'!$A$1:$AC$27</definedName>
    <definedName name="_xlnm.Print_Titles" localSheetId="2">'3-Budget Detail'!$1:$5</definedName>
    <definedName name="_xlnm.Print_Titles" localSheetId="4">'5-AFR Expenditure Detail'!$1:$5</definedName>
    <definedName name="Projects" localSheetId="8">[1]Other!$A$5:$A$14</definedName>
    <definedName name="Projects">Other!$C$5:$C$9</definedName>
    <definedName name="years">[3]Other!$A$5</definedName>
  </definedNames>
  <calcPr calcId="145621"/>
</workbook>
</file>

<file path=xl/calcChain.xml><?xml version="1.0" encoding="utf-8"?>
<calcChain xmlns="http://schemas.openxmlformats.org/spreadsheetml/2006/main">
  <c r="B3" i="5" l="1"/>
  <c r="C6" i="2" l="1"/>
  <c r="D5" i="2"/>
  <c r="I4" i="18" l="1"/>
  <c r="C24" i="5"/>
  <c r="A3" i="3"/>
  <c r="A3" i="16" l="1"/>
  <c r="A4" i="5"/>
  <c r="C5" i="18"/>
  <c r="C10" i="8"/>
  <c r="E29" i="18" a="1"/>
  <c r="E29" i="18" s="1"/>
  <c r="E28" i="18" a="1"/>
  <c r="E28" i="18" s="1"/>
  <c r="E27" i="18" a="1"/>
  <c r="E27" i="18" s="1"/>
  <c r="E26" i="18" a="1"/>
  <c r="E26" i="18" s="1"/>
  <c r="E25" i="18" a="1"/>
  <c r="E25" i="18" s="1"/>
  <c r="E24" i="18" a="1"/>
  <c r="E24" i="18" s="1"/>
  <c r="E20" i="18" a="1"/>
  <c r="E20" i="18" s="1"/>
  <c r="E19" i="18" a="1"/>
  <c r="E19" i="18" s="1"/>
  <c r="E18" i="18" a="1"/>
  <c r="E18" i="18" s="1"/>
  <c r="E17" i="18" a="1"/>
  <c r="E17" i="18" s="1"/>
  <c r="E16" i="18" a="1"/>
  <c r="E16" i="18" s="1"/>
  <c r="E15" i="18" a="1"/>
  <c r="E15" i="18" s="1"/>
  <c r="C21" i="5" a="1"/>
  <c r="C21" i="5" s="1"/>
  <c r="D29" i="18" s="1"/>
  <c r="C20" i="5" a="1"/>
  <c r="C20" i="5" s="1"/>
  <c r="D28" i="18" s="1"/>
  <c r="C19" i="5" a="1"/>
  <c r="C19" i="5" s="1"/>
  <c r="D27" i="18" s="1"/>
  <c r="C18" i="5" a="1"/>
  <c r="C18" i="5" s="1"/>
  <c r="D26" i="18" s="1"/>
  <c r="C17" i="5" a="1"/>
  <c r="C17" i="5" s="1"/>
  <c r="D25" i="18" s="1"/>
  <c r="C16" i="5" a="1"/>
  <c r="C16" i="5" s="1"/>
  <c r="D24" i="18" s="1"/>
  <c r="C12" i="5" a="1"/>
  <c r="C12" i="5" s="1"/>
  <c r="D20" i="18" s="1"/>
  <c r="C11" i="5" a="1"/>
  <c r="C11" i="5" s="1"/>
  <c r="D19" i="18" s="1"/>
  <c r="C10" i="5" a="1"/>
  <c r="C10" i="5" s="1"/>
  <c r="D18" i="18" s="1"/>
  <c r="C9" i="5" a="1"/>
  <c r="C9" i="5" s="1"/>
  <c r="D17" i="18" s="1"/>
  <c r="C8" i="5" a="1"/>
  <c r="C8" i="5" s="1"/>
  <c r="D16" i="18" s="1"/>
  <c r="C7" i="5" a="1"/>
  <c r="C7" i="5" s="1"/>
  <c r="D15" i="18" s="1"/>
  <c r="A1" i="16"/>
  <c r="A1" i="18" s="1"/>
  <c r="A1" i="3"/>
  <c r="D3" i="16"/>
  <c r="F5" i="8"/>
  <c r="F4" i="5"/>
  <c r="F3" i="3"/>
  <c r="B2" i="8"/>
  <c r="E30" i="18" l="1"/>
  <c r="C13" i="5"/>
  <c r="C22" i="5"/>
  <c r="E21" i="18"/>
  <c r="E34" i="18" l="1"/>
  <c r="C23" i="5"/>
  <c r="C25" i="5" s="1"/>
  <c r="D21" i="18"/>
  <c r="D30" i="18"/>
  <c r="C27" i="5" l="1"/>
  <c r="C24" i="2" s="1"/>
  <c r="D32" i="18"/>
  <c r="D34" i="18" s="1"/>
  <c r="D10" i="8"/>
  <c r="E10" i="8" l="1"/>
</calcChain>
</file>

<file path=xl/sharedStrings.xml><?xml version="1.0" encoding="utf-8"?>
<sst xmlns="http://schemas.openxmlformats.org/spreadsheetml/2006/main" count="1095" uniqueCount="595">
  <si>
    <t>Original Budget</t>
  </si>
  <si>
    <t>Revision number:</t>
  </si>
  <si>
    <t>Date:</t>
  </si>
  <si>
    <t>Name of person completing this information</t>
  </si>
  <si>
    <t>Name:</t>
  </si>
  <si>
    <t>Phone No.:</t>
  </si>
  <si>
    <t>E-mail:</t>
  </si>
  <si>
    <t>CDE use only</t>
  </si>
  <si>
    <t>Funding Summary</t>
  </si>
  <si>
    <t>BUDGET DETAIL</t>
  </si>
  <si>
    <t>Budget Object</t>
  </si>
  <si>
    <t>Cost</t>
  </si>
  <si>
    <t>Project 1-Year 1</t>
  </si>
  <si>
    <t>Project 2-Year 1</t>
  </si>
  <si>
    <t>Project 3-Year 1</t>
  </si>
  <si>
    <t>Project 4-Year 1</t>
  </si>
  <si>
    <t>Project 5-Year 1</t>
  </si>
  <si>
    <t>Project 1-Year 2</t>
  </si>
  <si>
    <t>Project 2-Year 2</t>
  </si>
  <si>
    <t>Project 1-Year 3</t>
  </si>
  <si>
    <t>Project 5-Year 3</t>
  </si>
  <si>
    <t>Project 4-Year 3</t>
  </si>
  <si>
    <t>Project 3-Year 2</t>
  </si>
  <si>
    <t>Project 4-Year 2</t>
  </si>
  <si>
    <t>Project 5-Year 2</t>
  </si>
  <si>
    <t>Project 2-Year 3</t>
  </si>
  <si>
    <t>Project 3-Year 3</t>
  </si>
  <si>
    <t>Revised Budget</t>
  </si>
  <si>
    <t>Line</t>
  </si>
  <si>
    <t>DESCRIPTION</t>
  </si>
  <si>
    <t>Salaries (0100)</t>
  </si>
  <si>
    <t>Employee Benefits (0200)</t>
  </si>
  <si>
    <t>Purchased Professional &amp; Technical Services (0300)</t>
  </si>
  <si>
    <t>Other Purchased Services (0500)</t>
  </si>
  <si>
    <t>Travel, Registration, and Entrance (0580)</t>
  </si>
  <si>
    <t>Supplies (0600)</t>
  </si>
  <si>
    <t>Subtotal-Instructional Program</t>
  </si>
  <si>
    <t>SUPPORT PROGRAM</t>
  </si>
  <si>
    <t>Subtotal- Support Program</t>
  </si>
  <si>
    <t>Error Checking</t>
  </si>
  <si>
    <t>Detail Sheets</t>
  </si>
  <si>
    <t>5-Budget Summary</t>
  </si>
  <si>
    <t>If the subtotals do not equal each other, the most likely problem is on the</t>
  </si>
  <si>
    <t>detail sheet.  All required entries may not have been entered.</t>
  </si>
  <si>
    <t>Budget Report:</t>
  </si>
  <si>
    <t>INSTRUCTIONAL PROGRAM</t>
  </si>
  <si>
    <t>Grand Total - Instructional and Support Programs</t>
  </si>
  <si>
    <t>Description/Budget Narrative</t>
  </si>
  <si>
    <t>Year 1</t>
  </si>
  <si>
    <t>Year 2</t>
  </si>
  <si>
    <t>Year 3</t>
  </si>
  <si>
    <t>Submit this excel file to :</t>
  </si>
  <si>
    <t>Expected Date of Completion</t>
  </si>
  <si>
    <t>Date</t>
  </si>
  <si>
    <t>Budget</t>
  </si>
  <si>
    <t>Actual Expenditures</t>
  </si>
  <si>
    <t>Instructional Program</t>
  </si>
  <si>
    <t>Support Program</t>
  </si>
  <si>
    <t>ANNUAL FINANCIAL REPORT</t>
  </si>
  <si>
    <t>Revision #</t>
  </si>
  <si>
    <t>Program Categories</t>
  </si>
  <si>
    <t>Subtotal Instructional Program</t>
  </si>
  <si>
    <t>Subtotal Support Program</t>
  </si>
  <si>
    <t>Budget Total</t>
  </si>
  <si>
    <t>Typed Name of Person Preparing Report</t>
  </si>
  <si>
    <t>Annual Financial Report</t>
  </si>
  <si>
    <t>Revised Annual Financial Report</t>
  </si>
  <si>
    <t>Capitalized</t>
  </si>
  <si>
    <t>Non-Capitalized</t>
  </si>
  <si>
    <t>Instructional Program - Salaries (0100)</t>
  </si>
  <si>
    <t>Instructional Program - Employee Benefits (0200)</t>
  </si>
  <si>
    <t>Instructional Program - Purchased Professional &amp; Technical Services (0300)</t>
  </si>
  <si>
    <t>Instructional Program - Other Purchased Services (0500)</t>
  </si>
  <si>
    <t>Instructional Program - Travel, Registration and Entrance (0580)</t>
  </si>
  <si>
    <t>Instructional Program - Supplies (0600)</t>
  </si>
  <si>
    <t>Support Program - Salaries (0100)</t>
  </si>
  <si>
    <t>Support Program - Employee Benefits (0200)</t>
  </si>
  <si>
    <t>Support Program - Purchased Professional &amp; Technical Services (0300)</t>
  </si>
  <si>
    <t>Support Program - Other Purchased Services (0500)</t>
  </si>
  <si>
    <t>Support Program - Travel, Registration and Entrance (0580)</t>
  </si>
  <si>
    <t>Support Program - Supplies (0600)</t>
  </si>
  <si>
    <t>Budget Revision #1</t>
  </si>
  <si>
    <t>Budget Revision #2</t>
  </si>
  <si>
    <t>Original Budgeted Cost</t>
  </si>
  <si>
    <t>Year 4</t>
  </si>
  <si>
    <t>Year 5</t>
  </si>
  <si>
    <t>C</t>
  </si>
  <si>
    <t>K</t>
  </si>
  <si>
    <t>Grantee Name:</t>
  </si>
  <si>
    <t>BUDGET SUMMARY</t>
  </si>
  <si>
    <t>AFR EXPENDITURE DETAIL</t>
  </si>
  <si>
    <t>Signature of Grantee's Authorized Representative</t>
  </si>
  <si>
    <t>Indirect Cost Rate:</t>
  </si>
  <si>
    <t>District:</t>
  </si>
  <si>
    <t>Indirect Cost Rate</t>
  </si>
  <si>
    <t>Indirect Cost Amount</t>
  </si>
  <si>
    <t xml:space="preserve">Total </t>
  </si>
  <si>
    <t>Ute Pass BOCES</t>
  </si>
  <si>
    <t>Santa Fe Trail BOCES</t>
  </si>
  <si>
    <t>Uncompahgre BOCES</t>
  </si>
  <si>
    <t>Mt Evans BOCES</t>
  </si>
  <si>
    <t>Grand Valley BOCES</t>
  </si>
  <si>
    <t>Expeditionary BOCES</t>
  </si>
  <si>
    <t>Rio Blanco BOCES RE-1 &amp; RE-4</t>
  </si>
  <si>
    <t>Adams County BOCES</t>
  </si>
  <si>
    <t>Northwest Colorado BOCES</t>
  </si>
  <si>
    <t>Southeastern BOCES</t>
  </si>
  <si>
    <t>South Central BOCES</t>
  </si>
  <si>
    <t>San Luis Valley BOCES</t>
  </si>
  <si>
    <t>San Juan BOCES</t>
  </si>
  <si>
    <t>Pikes Peak BOCES</t>
  </si>
  <si>
    <t>Northeast BOCES</t>
  </si>
  <si>
    <t>Centennial BOCES</t>
  </si>
  <si>
    <t>Mountain BOCES</t>
  </si>
  <si>
    <t>East Central BOCES</t>
  </si>
  <si>
    <t>Charter School Institute</t>
  </si>
  <si>
    <t xml:space="preserve">Yuma </t>
  </si>
  <si>
    <t>Weld</t>
  </si>
  <si>
    <t>Washington</t>
  </si>
  <si>
    <t>Teller</t>
  </si>
  <si>
    <t>Summit</t>
  </si>
  <si>
    <t>Sedgwick</t>
  </si>
  <si>
    <t>San Miguel</t>
  </si>
  <si>
    <t xml:space="preserve">San Juan </t>
  </si>
  <si>
    <t>Saguache</t>
  </si>
  <si>
    <t>Routt</t>
  </si>
  <si>
    <t>Rio Grande</t>
  </si>
  <si>
    <t>Rio Blanco</t>
  </si>
  <si>
    <t>Pueblo</t>
  </si>
  <si>
    <t>Prowers</t>
  </si>
  <si>
    <t xml:space="preserve">Prowers </t>
  </si>
  <si>
    <t>Pitkin</t>
  </si>
  <si>
    <t>Philllips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</si>
  <si>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</si>
  <si>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</si>
  <si>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</si>
  <si>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</si>
  <si>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</si>
  <si>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</si>
  <si>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</si>
  <si>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</si>
  <si>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</si>
  <si>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</si>
  <si>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</si>
  <si>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</si>
  <si>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</si>
  <si>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</si>
  <si>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 Plata</t>
  </si>
  <si>
    <t>Lake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</si>
  <si>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</si>
  <si>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</si>
  <si>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</si>
  <si>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</si>
  <si>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</si>
  <si>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</si>
  <si>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</si>
  <si>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</si>
  <si>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</si>
  <si>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</si>
  <si>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</si>
  <si>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 Paso</t>
  </si>
  <si>
    <t>Elbert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</si>
  <si>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</si>
  <si>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</si>
  <si>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</si>
  <si>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</si>
  <si>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</si>
  <si>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</si>
  <si>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</si>
  <si>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</si>
  <si>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</si>
  <si>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</si>
  <si>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</si>
  <si>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</si>
  <si>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Boulder</t>
  </si>
  <si>
    <t>Bent</t>
  </si>
  <si>
    <t>Baca</t>
  </si>
  <si>
    <t>Archuleta</t>
  </si>
  <si>
    <t>Arapahoe</t>
  </si>
  <si>
    <t>Alamosa</t>
  </si>
  <si>
    <t>Adams</t>
  </si>
  <si>
    <t>Restricted Rate</t>
  </si>
  <si>
    <t>District Name</t>
  </si>
  <si>
    <t>County</t>
  </si>
  <si>
    <t>District Number:</t>
  </si>
  <si>
    <t>Indirect Cost Amount Override (if electing to use less than full amt)</t>
  </si>
  <si>
    <t>AMOUNT</t>
  </si>
  <si>
    <t>9165</t>
  </si>
  <si>
    <t>Brad Bylsma: 303-866-6937, bylsma_b@cde.state.co.us</t>
  </si>
  <si>
    <t xml:space="preserve">Federal Programs Contact:  </t>
  </si>
  <si>
    <t>Grants Fiscal Staff Contact:</t>
  </si>
  <si>
    <t>Travel, Registration &amp; Entrance (0580)</t>
  </si>
  <si>
    <t>Requested</t>
  </si>
  <si>
    <t>Approved</t>
  </si>
  <si>
    <t>Org Code</t>
  </si>
  <si>
    <t>0010</t>
  </si>
  <si>
    <t>MAPLETON 1</t>
  </si>
  <si>
    <t>0020</t>
  </si>
  <si>
    <t>ADAMS 12 FIVE STAR</t>
  </si>
  <si>
    <t>0030</t>
  </si>
  <si>
    <t>ADAMS COUNTY 14</t>
  </si>
  <si>
    <t>0040</t>
  </si>
  <si>
    <t>BRIGHTON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</si>
  <si>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</si>
  <si>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</si>
  <si>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</si>
  <si>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</si>
  <si>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</si>
  <si>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</si>
  <si>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</si>
  <si>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 RE-11J</t>
  </si>
  <si>
    <t>0110</t>
  </si>
  <si>
    <t>SANGRE DE CRISTO RE-22J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</si>
  <si>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</si>
  <si>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</si>
  <si>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</si>
  <si>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</si>
  <si>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</si>
  <si>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</si>
  <si>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</si>
  <si>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</si>
  <si>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</si>
  <si>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</si>
  <si>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</si>
  <si>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</si>
  <si>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</si>
  <si>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</si>
  <si>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</si>
  <si>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 COUNTY 50 JT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</si>
  <si>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</si>
  <si>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</si>
  <si>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</si>
  <si>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</si>
  <si>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</si>
  <si>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</si>
  <si>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</si>
  <si>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</si>
  <si>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</si>
  <si>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</si>
  <si>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</si>
  <si>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LAS ANIMAS RE-1</t>
  </si>
  <si>
    <t>0310</t>
  </si>
  <si>
    <t>MCCLAVE RE-2</t>
  </si>
  <si>
    <t>0470</t>
  </si>
  <si>
    <t>ST VRAIN VALLEY RE-1J</t>
  </si>
  <si>
    <t>0480</t>
  </si>
  <si>
    <t>BOULDER VALLEY RE-2</t>
  </si>
  <si>
    <t>0490</t>
  </si>
  <si>
    <t>BUENA VISTA R-31</t>
  </si>
  <si>
    <t>0500</t>
  </si>
  <si>
    <t>SALIDA R-32</t>
  </si>
  <si>
    <t>0510</t>
  </si>
  <si>
    <t>KIT CARSON R-1</t>
  </si>
  <si>
    <t>0520</t>
  </si>
  <si>
    <t>CHEYENNE COUNTY RE-5</t>
  </si>
  <si>
    <t>0540</t>
  </si>
  <si>
    <t>CLEAR CREEK RE-1</t>
  </si>
  <si>
    <t>0550</t>
  </si>
  <si>
    <t>NORTH CONEJOS RE-1J</t>
  </si>
  <si>
    <t>0560</t>
  </si>
  <si>
    <t>SANFORD 6J</t>
  </si>
  <si>
    <t>0580</t>
  </si>
  <si>
    <t>SOUTH CONEJOS RE-10</t>
  </si>
  <si>
    <t>0640</t>
  </si>
  <si>
    <t>CENTENNIAL R-1</t>
  </si>
  <si>
    <t>0740</t>
  </si>
  <si>
    <t>SIERRA GRANDE R-30</t>
  </si>
  <si>
    <t>0770</t>
  </si>
  <si>
    <t>CROWLEY COUNTY RE-1-J</t>
  </si>
  <si>
    <t>0860</t>
  </si>
  <si>
    <t>CUSTER COUNTY C-1</t>
  </si>
  <si>
    <t>0870</t>
  </si>
  <si>
    <t>DELTA COUNTY 50(J)</t>
  </si>
  <si>
    <t>0880</t>
  </si>
  <si>
    <t>DENVER COUNTY 1</t>
  </si>
  <si>
    <t>0890</t>
  </si>
  <si>
    <t>DOLORES COUNTY RE-2</t>
  </si>
  <si>
    <t>0900</t>
  </si>
  <si>
    <t>DOUGLAS COUNTY RE-1</t>
  </si>
  <si>
    <t>0910</t>
  </si>
  <si>
    <t>EAGLE COUNTY RE-50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</si>
  <si>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</si>
  <si>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</si>
  <si>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</si>
  <si>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</si>
  <si>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</si>
  <si>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</si>
  <si>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</si>
  <si>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</si>
  <si>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</si>
  <si>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</si>
  <si>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</si>
  <si>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</si>
  <si>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</si>
  <si>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</si>
  <si>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</si>
  <si>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</si>
  <si>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</si>
  <si>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</si>
  <si>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</si>
  <si>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</si>
  <si>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</si>
  <si>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</si>
  <si>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</si>
  <si>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</si>
  <si>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</si>
  <si>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</si>
  <si>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</si>
  <si>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</si>
  <si>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</si>
  <si>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</si>
  <si>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</si>
  <si>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</si>
  <si>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</si>
  <si>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</si>
  <si>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</si>
  <si>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</si>
  <si>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1120</t>
  </si>
  <si>
    <t>EDISON 54 JT</t>
  </si>
  <si>
    <t>1130</t>
  </si>
  <si>
    <t>MIAMI/YODER 60 JT</t>
  </si>
  <si>
    <t>1140</t>
  </si>
  <si>
    <t>CANON CITY RE-1</t>
  </si>
  <si>
    <t>1150</t>
  </si>
  <si>
    <t>FREMONT Re-2</t>
  </si>
  <si>
    <t>1160</t>
  </si>
  <si>
    <t>COTOPAXI RE-3</t>
  </si>
  <si>
    <t>1180</t>
  </si>
  <si>
    <t>ROARING FORK RE-1</t>
  </si>
  <si>
    <t>1195</t>
  </si>
  <si>
    <t>GARFIELD RE-2</t>
  </si>
  <si>
    <t>1220</t>
  </si>
  <si>
    <t>GARFIELD 16</t>
  </si>
  <si>
    <t>1330</t>
  </si>
  <si>
    <t>GILPIN COUNTY RE-1</t>
  </si>
  <si>
    <t>1340</t>
  </si>
  <si>
    <t>WEST GRAND 1-JT</t>
  </si>
  <si>
    <t>1350</t>
  </si>
  <si>
    <t>EAST GRAND 2</t>
  </si>
  <si>
    <t>1360</t>
  </si>
  <si>
    <t>GUNNISON WATERSHED RE-1J</t>
  </si>
  <si>
    <t>1380</t>
  </si>
  <si>
    <t>HINSDALE COUNTY RE-1</t>
  </si>
  <si>
    <t>1390</t>
  </si>
  <si>
    <t>HUERFANO RE-1</t>
  </si>
  <si>
    <t>1400</t>
  </si>
  <si>
    <t>LA VETA RE-2</t>
  </si>
  <si>
    <t>1410</t>
  </si>
  <si>
    <t>NORTH PARK R-1</t>
  </si>
  <si>
    <t>1420</t>
  </si>
  <si>
    <t>JEFFERSON COUNTY R-1</t>
  </si>
  <si>
    <t>1430</t>
  </si>
  <si>
    <t>EADS RE-1</t>
  </si>
  <si>
    <t>1440</t>
  </si>
  <si>
    <t>PLAINVIEW RE-2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</si>
  <si>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</si>
  <si>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</si>
  <si>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</si>
  <si>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</si>
  <si>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</si>
  <si>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</si>
  <si>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</si>
  <si>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</si>
  <si>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</si>
  <si>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</si>
  <si>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</si>
  <si>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LAKE COUNTY R-1</t>
  </si>
  <si>
    <t>1520</t>
  </si>
  <si>
    <t>DURANGO 9-R</t>
  </si>
  <si>
    <t>1530</t>
  </si>
  <si>
    <t>BAYFIELD 10 JT-R</t>
  </si>
  <si>
    <t>1540</t>
  </si>
  <si>
    <t>IGNACIO 11 JT</t>
  </si>
  <si>
    <t>1550</t>
  </si>
  <si>
    <t>POUDRE R-1</t>
  </si>
  <si>
    <t>1560</t>
  </si>
  <si>
    <t>THOMPSON R-2J</t>
  </si>
  <si>
    <t>1570</t>
  </si>
  <si>
    <t>PARK (ESTES PARK) R-3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</si>
  <si>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</si>
  <si>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</si>
  <si>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</si>
  <si>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</si>
  <si>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</si>
  <si>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</si>
  <si>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</si>
  <si>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</si>
  <si>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</si>
  <si>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</si>
  <si>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</si>
  <si>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</si>
  <si>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</si>
  <si>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GENOA-HUGO C113</t>
  </si>
  <si>
    <t>1790</t>
  </si>
  <si>
    <t>LIMON RE-4J</t>
  </si>
  <si>
    <t>1810</t>
  </si>
  <si>
    <t>KARVAL RE-23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</si>
  <si>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</si>
  <si>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</si>
  <si>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</si>
  <si>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</si>
  <si>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</si>
  <si>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</si>
  <si>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</si>
  <si>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</si>
  <si>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1980</t>
  </si>
  <si>
    <t>DE BEQUE 49JT</t>
  </si>
  <si>
    <t>1990</t>
  </si>
  <si>
    <t>PLATEAU VALLEY 50</t>
  </si>
  <si>
    <t>2000</t>
  </si>
  <si>
    <t>MESA COUNTY VALLEY 51</t>
  </si>
  <si>
    <t>2010</t>
  </si>
  <si>
    <t>CREEDE CONSOLIDATED 1</t>
  </si>
  <si>
    <t>2020</t>
  </si>
  <si>
    <t>MOFFAT COUNTY RE-1</t>
  </si>
  <si>
    <t>2035</t>
  </si>
  <si>
    <t>MONTEZUMA-CORTEZ RE-1</t>
  </si>
  <si>
    <t>2055</t>
  </si>
  <si>
    <t>DOLORES RE-4A</t>
  </si>
  <si>
    <t>2070</t>
  </si>
  <si>
    <t>MANCOS RE-6</t>
  </si>
  <si>
    <t>2180</t>
  </si>
  <si>
    <t>MONTROSE COUNTY RE-1J</t>
  </si>
  <si>
    <t>2190</t>
  </si>
  <si>
    <t>WEST END RE-2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</si>
  <si>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</si>
  <si>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</si>
  <si>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</si>
  <si>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</si>
  <si>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</si>
  <si>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</si>
  <si>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</si>
  <si>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</si>
  <si>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</si>
  <si>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</si>
  <si>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</si>
  <si>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</si>
  <si>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</si>
  <si>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</si>
  <si>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</si>
  <si>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</si>
  <si>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</si>
  <si>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</si>
  <si>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</si>
  <si>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</si>
  <si>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</si>
  <si>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 R-1</t>
  </si>
  <si>
    <t>2590</t>
  </si>
  <si>
    <t>RIDGWAY R-2</t>
  </si>
  <si>
    <t>2600</t>
  </si>
  <si>
    <t>PLATTE CANYON 1</t>
  </si>
  <si>
    <t>2610</t>
  </si>
  <si>
    <t>PARK COUNTY RE-2</t>
  </si>
  <si>
    <t>2620</t>
  </si>
  <si>
    <t>HOLYOKE RE-1J</t>
  </si>
  <si>
    <t>2630</t>
  </si>
  <si>
    <t>HAXTUN RE-2J</t>
  </si>
  <si>
    <t>2640</t>
  </si>
  <si>
    <t>ASPEN 1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</si>
  <si>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</si>
  <si>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</si>
  <si>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</si>
  <si>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</si>
  <si>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</si>
  <si>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</si>
  <si>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</si>
  <si>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</si>
  <si>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2690</t>
  </si>
  <si>
    <t>PUEBLO CITY SCHOOLS</t>
  </si>
  <si>
    <t>2700</t>
  </si>
  <si>
    <t>PUEBLO 70</t>
  </si>
  <si>
    <t>2710</t>
  </si>
  <si>
    <t>MEEKER RE-1</t>
  </si>
  <si>
    <t>2720</t>
  </si>
  <si>
    <t>RANGELY RE-4</t>
  </si>
  <si>
    <t>2730</t>
  </si>
  <si>
    <t>DEL NORTE C-7</t>
  </si>
  <si>
    <t>2740</t>
  </si>
  <si>
    <t>MONTE VISTA C-8</t>
  </si>
  <si>
    <t>2750</t>
  </si>
  <si>
    <t>SARGENT RE-33J</t>
  </si>
  <si>
    <t>2760</t>
  </si>
  <si>
    <t>HAYDEN RE-1</t>
  </si>
  <si>
    <t>2770</t>
  </si>
  <si>
    <t>STEAMBOAT SPRINGS RE-2</t>
  </si>
  <si>
    <t>2780</t>
  </si>
  <si>
    <t>SOUTH ROUTT RE-3</t>
  </si>
  <si>
    <t>2790</t>
  </si>
  <si>
    <t>MOUNTAIN VALLEY RE-1</t>
  </si>
  <si>
    <t>2800</t>
  </si>
  <si>
    <t>MOFFAT 2</t>
  </si>
  <si>
    <t>2810</t>
  </si>
  <si>
    <t>CENTER 26 JT</t>
  </si>
  <si>
    <t>2820</t>
  </si>
  <si>
    <t>SILVERTON 1</t>
  </si>
  <si>
    <t>2830</t>
  </si>
  <si>
    <t>TELLURIDE R-1</t>
  </si>
  <si>
    <t>2840</t>
  </si>
  <si>
    <t>NORWOOD R-2J</t>
  </si>
  <si>
    <t>2862</t>
  </si>
  <si>
    <t>JULESBURG RE-1</t>
  </si>
  <si>
    <t>2865</t>
  </si>
  <si>
    <t>3000</t>
  </si>
  <si>
    <t>SUMMIT RE-1</t>
  </si>
  <si>
    <t>3010</t>
  </si>
  <si>
    <t>CRIPPLE CREEK-VICTOR RE-1</t>
  </si>
  <si>
    <t>3020</t>
  </si>
  <si>
    <t>WOODLAND PARK RE-2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</si>
  <si>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</si>
  <si>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</si>
  <si>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</si>
  <si>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</si>
  <si>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</si>
  <si>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</si>
  <si>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</si>
  <si>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</si>
  <si>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</si>
  <si>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</si>
  <si>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</si>
  <si>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 RE-1</t>
  </si>
  <si>
    <t>3085</t>
  </si>
  <si>
    <t>EATON RE-2</t>
  </si>
  <si>
    <t>3090</t>
  </si>
  <si>
    <t>KEENESBURG RE-3(J)</t>
  </si>
  <si>
    <t>3100</t>
  </si>
  <si>
    <t>WINDSOR RE-4</t>
  </si>
  <si>
    <t>3110</t>
  </si>
  <si>
    <t>JOHNSTOWN-MILLIKEN RE-5J</t>
  </si>
  <si>
    <t>3120</t>
  </si>
  <si>
    <t>WELD COUNTY 6</t>
  </si>
  <si>
    <t>3130</t>
  </si>
  <si>
    <t>PLATTE VALLEY RE-7</t>
  </si>
  <si>
    <t>3140</t>
  </si>
  <si>
    <t>FORT LUPTON RE-8</t>
  </si>
  <si>
    <t>3145</t>
  </si>
  <si>
    <t>AULT-HIGHLAND RE-9</t>
  </si>
  <si>
    <t>3146</t>
  </si>
  <si>
    <t>BRIGGSDALE RE-10</t>
  </si>
  <si>
    <t>3147</t>
  </si>
  <si>
    <t>PRAIRIE RE-11J</t>
  </si>
  <si>
    <t>3148</t>
  </si>
  <si>
    <t>PAWNEE RE-12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</si>
  <si>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</si>
  <si>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</si>
  <si>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</si>
  <si>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</si>
  <si>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</si>
  <si>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</si>
  <si>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</si>
  <si>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</si>
  <si>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CSI</t>
  </si>
  <si>
    <t>8041</t>
  </si>
  <si>
    <t>GVCC</t>
  </si>
  <si>
    <t>Global Village Charter Collaborative</t>
  </si>
  <si>
    <t>BOCES</t>
  </si>
  <si>
    <t>9150</t>
  </si>
  <si>
    <t>Platte Valley RE-3</t>
  </si>
  <si>
    <t>Diagnostic Review and Improvement Planning Grant</t>
  </si>
  <si>
    <t>Diagnostic Review and Improvement Planning Grant Review</t>
  </si>
  <si>
    <t>Evan Davis: 303-866-6129 davis_e@cde.state.co.us</t>
  </si>
  <si>
    <t>8042</t>
  </si>
  <si>
    <t>Charter Choice Collaborative</t>
  </si>
  <si>
    <t>ADAMS 12 FIVE STAR SCHOOLS</t>
  </si>
  <si>
    <t>SCHOOL DISTRICT 27J</t>
  </si>
  <si>
    <t>MC CLAVE RE-2</t>
  </si>
  <si>
    <t>ST VRAIN VALLEY RE 1J</t>
  </si>
  <si>
    <t>BOULDER VALLEY RE 2</t>
  </si>
  <si>
    <t>CUSTER COUNTY SCHOOL DISTRICT C-1</t>
  </si>
  <si>
    <t>DOLORES COUNTY RE NO.2</t>
  </si>
  <si>
    <t>DOUGLAS COUNTY RE 1</t>
  </si>
  <si>
    <t>EAGLE COUNTY RE 50</t>
  </si>
  <si>
    <t>FREMONT RE-2</t>
  </si>
  <si>
    <t>GUNNISON WATERSHED RE1J</t>
  </si>
  <si>
    <t>HINSDALE COUNTY RE 1</t>
  </si>
  <si>
    <t xml:space="preserve">NORTH PARK R-1 </t>
  </si>
  <si>
    <t>THOMPSON R2-J</t>
  </si>
  <si>
    <t>ESTES PARK R-3</t>
  </si>
  <si>
    <t>CREEDE SCHOOL DISTRICT</t>
  </si>
  <si>
    <t>MOFFAT COUNTY RE:NO 1</t>
  </si>
  <si>
    <t>PUEBLO CITY 60</t>
  </si>
  <si>
    <t>PUEBLO COUNTY 70</t>
  </si>
  <si>
    <t>MEEKER RE1</t>
  </si>
  <si>
    <t>SOUTH ROUTT RE 3</t>
  </si>
  <si>
    <t>MOUNTAIN VALLEY RE 1</t>
  </si>
  <si>
    <t>REVERE SCHOOL DISTRICT</t>
  </si>
  <si>
    <t>WELD COUNTY RE-1</t>
  </si>
  <si>
    <t>WELD COUNTY SCHOOL DISTRICT RE-3J</t>
  </si>
  <si>
    <t>GREELEY 6</t>
  </si>
  <si>
    <t>WELD COUNTY S/D RE-8</t>
  </si>
  <si>
    <t>PRAIRIE RE-11</t>
  </si>
  <si>
    <t>School:</t>
  </si>
  <si>
    <t>FY 2017-18</t>
  </si>
  <si>
    <t>davis_e@cde.state.co.us</t>
  </si>
  <si>
    <t>bylsma_b@cde.state.co.us</t>
  </si>
  <si>
    <t>Due September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</si>
</sst>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_(&quot;$&quot;* #,##0_);_(&quot;$&quot;* \(#,##0\);_(&quot;$&quot;* &quot;-&quot;??_);_(@_)"/>
    <numFmt numFmtId="166" formatCode="_(* #,##0_);_(* \(#,##0\);_(* &quot;-&quot;??_);_(@_)"/>
    <numFmt numFmtId="167" formatCode="[$-409]mmmm\ d\,\ yyyy;@"/>
    <numFmt numFmtId="168" formatCode="mm/dd/yy;@"/>
    <numFmt numFmtId="169" formatCode="#,##0.0000"/>
    <numFmt numFmtId="170" formatCode="0.0000"/>
    <numFmt numFmtId="171" formatCode="0.000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eneva"/>
    </font>
    <font>
      <b/>
      <u/>
      <sz val="10"/>
      <name val="Arial"/>
      <family val="2"/>
    </font>
    <font>
      <sz val="10"/>
      <color indexed="9"/>
      <name val="Arial"/>
      <family val="2"/>
    </font>
    <font>
      <sz val="6"/>
      <color indexed="2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3" fillId="0" borderId="0"/>
    <xf numFmtId="0" fontId="23" fillId="0" borderId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56">
    <xf numFmtId="0" fontId="0" fillId="0" borderId="0" xfId="0"/>
    <xf numFmtId="0" fontId="9" fillId="2" borderId="0" xfId="0" applyFont="1" applyFill="1" applyProtection="1"/>
    <xf numFmtId="0" fontId="0" fillId="0" borderId="0" xfId="0" quotePrefix="1" applyAlignment="1">
      <alignment horizontal="left"/>
    </xf>
    <xf numFmtId="0" fontId="9" fillId="0" borderId="0" xfId="0" applyFont="1" applyAlignment="1" applyProtection="1">
      <alignment vertical="top" wrapText="1"/>
      <protection locked="0"/>
    </xf>
    <xf numFmtId="0" fontId="15" fillId="0" borderId="0" xfId="0" applyFont="1" applyBorder="1" applyAlignment="1" applyProtection="1">
      <alignment vertical="top" wrapText="1"/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15" fillId="0" borderId="0" xfId="0" applyFont="1" applyFill="1" applyAlignment="1" applyProtection="1">
      <alignment vertical="top" wrapText="1"/>
      <protection locked="0"/>
    </xf>
    <xf numFmtId="164" fontId="15" fillId="0" borderId="0" xfId="0" applyNumberFormat="1" applyFont="1" applyAlignment="1" applyProtection="1">
      <alignment vertical="top" wrapText="1"/>
      <protection locked="0"/>
    </xf>
    <xf numFmtId="164" fontId="15" fillId="0" borderId="0" xfId="0" applyNumberFormat="1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164" fontId="15" fillId="0" borderId="0" xfId="0" applyNumberFormat="1" applyFont="1" applyAlignment="1" applyProtection="1">
      <alignment wrapText="1"/>
      <protection locked="0"/>
    </xf>
    <xf numFmtId="0" fontId="0" fillId="2" borderId="0" xfId="0" applyFill="1"/>
    <xf numFmtId="0" fontId="10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 applyAlignment="1">
      <alignment horizontal="center" readingOrder="1"/>
    </xf>
    <xf numFmtId="0" fontId="0" fillId="2" borderId="0" xfId="0" quotePrefix="1" applyFill="1" applyAlignment="1">
      <alignment horizontal="left"/>
    </xf>
    <xf numFmtId="0" fontId="19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/>
    <xf numFmtId="0" fontId="11" fillId="0" borderId="0" xfId="0" applyFont="1" applyFill="1"/>
    <xf numFmtId="0" fontId="10" fillId="0" borderId="0" xfId="0" applyFont="1" applyFill="1" applyAlignment="1">
      <alignment horizontal="right"/>
    </xf>
    <xf numFmtId="167" fontId="11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3" fontId="0" fillId="2" borderId="3" xfId="0" applyNumberFormat="1" applyFill="1" applyBorder="1"/>
    <xf numFmtId="0" fontId="0" fillId="0" borderId="0" xfId="0" applyFill="1" applyAlignment="1"/>
    <xf numFmtId="18" fontId="8" fillId="2" borderId="0" xfId="0" applyNumberFormat="1" applyFont="1" applyFill="1" applyAlignment="1"/>
    <xf numFmtId="0" fontId="10" fillId="2" borderId="0" xfId="0" applyFont="1" applyFill="1" applyAlignment="1" applyProtection="1"/>
    <xf numFmtId="0" fontId="0" fillId="0" borderId="0" xfId="0" applyAlignment="1">
      <alignment horizontal="center"/>
    </xf>
    <xf numFmtId="0" fontId="15" fillId="0" borderId="0" xfId="0" applyFont="1" applyBorder="1" applyAlignment="1" applyProtection="1">
      <alignment horizontal="center" vertical="top" wrapText="1"/>
      <protection locked="0"/>
    </xf>
    <xf numFmtId="0" fontId="10" fillId="2" borderId="2" xfId="8" applyFont="1" applyFill="1" applyBorder="1" applyAlignment="1" applyProtection="1">
      <alignment horizontal="left"/>
    </xf>
    <xf numFmtId="0" fontId="0" fillId="0" borderId="0" xfId="0" applyProtection="1">
      <protection locked="0"/>
    </xf>
    <xf numFmtId="15" fontId="15" fillId="0" borderId="0" xfId="0" quotePrefix="1" applyNumberFormat="1" applyFont="1" applyBorder="1" applyAlignment="1" applyProtection="1">
      <alignment horizontal="left" vertical="top" wrapText="1"/>
      <protection locked="0"/>
    </xf>
    <xf numFmtId="166" fontId="9" fillId="0" borderId="0" xfId="1" applyNumberFormat="1" applyFont="1" applyAlignment="1" applyProtection="1">
      <alignment horizontal="center" vertical="top"/>
      <protection locked="0"/>
    </xf>
    <xf numFmtId="166" fontId="9" fillId="0" borderId="0" xfId="1" quotePrefix="1" applyNumberFormat="1" applyFont="1" applyAlignment="1" applyProtection="1">
      <alignment horizontal="center" vertical="top"/>
      <protection locked="0"/>
    </xf>
    <xf numFmtId="166" fontId="15" fillId="0" borderId="0" xfId="1" quotePrefix="1" applyNumberFormat="1" applyFont="1" applyAlignment="1" applyProtection="1">
      <alignment horizontal="center" vertical="top"/>
      <protection locked="0"/>
    </xf>
    <xf numFmtId="0" fontId="9" fillId="0" borderId="0" xfId="1" applyNumberFormat="1" applyFont="1" applyAlignment="1" applyProtection="1">
      <alignment vertical="top" wrapText="1"/>
      <protection locked="0"/>
    </xf>
    <xf numFmtId="3" fontId="9" fillId="0" borderId="0" xfId="1" applyNumberFormat="1" applyFont="1" applyAlignment="1" applyProtection="1">
      <alignment vertical="top" wrapText="1"/>
      <protection locked="0"/>
    </xf>
    <xf numFmtId="3" fontId="15" fillId="0" borderId="0" xfId="1" applyNumberFormat="1" applyFont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23" fillId="0" borderId="0" xfId="7"/>
    <xf numFmtId="0" fontId="23" fillId="0" borderId="11" xfId="7" applyBorder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/>
    <xf numFmtId="0" fontId="0" fillId="0" borderId="0" xfId="0" applyFont="1" applyAlignment="1">
      <alignment horizontal="left"/>
    </xf>
    <xf numFmtId="0" fontId="10" fillId="0" borderId="0" xfId="0" applyFont="1"/>
    <xf numFmtId="0" fontId="23" fillId="0" borderId="0" xfId="7" applyBorder="1"/>
    <xf numFmtId="0" fontId="23" fillId="0" borderId="0" xfId="7" applyFill="1" applyBorder="1"/>
    <xf numFmtId="0" fontId="23" fillId="0" borderId="3" xfId="7" applyFill="1" applyBorder="1"/>
    <xf numFmtId="0" fontId="23" fillId="0" borderId="0" xfId="7" applyFill="1"/>
    <xf numFmtId="3" fontId="23" fillId="0" borderId="0" xfId="7" applyNumberFormat="1" applyFill="1" applyBorder="1"/>
    <xf numFmtId="0" fontId="15" fillId="5" borderId="3" xfId="0" applyFont="1" applyFill="1" applyBorder="1" applyAlignment="1">
      <alignment horizontal="center"/>
    </xf>
    <xf numFmtId="0" fontId="15" fillId="5" borderId="3" xfId="0" applyNumberFormat="1" applyFont="1" applyFill="1" applyBorder="1" applyAlignment="1">
      <alignment horizontal="center"/>
    </xf>
    <xf numFmtId="164" fontId="9" fillId="5" borderId="3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/>
    <xf numFmtId="166" fontId="15" fillId="5" borderId="1" xfId="1" applyNumberFormat="1" applyFont="1" applyFill="1" applyBorder="1"/>
    <xf numFmtId="167" fontId="15" fillId="5" borderId="2" xfId="8" applyNumberFormat="1" applyFont="1" applyFill="1" applyBorder="1" applyAlignment="1" applyProtection="1">
      <alignment horizontal="right"/>
    </xf>
    <xf numFmtId="0" fontId="15" fillId="5" borderId="3" xfId="1" applyNumberFormat="1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166" fontId="9" fillId="5" borderId="3" xfId="1" applyNumberFormat="1" applyFont="1" applyFill="1" applyBorder="1" applyAlignment="1">
      <alignment horizontal="center" vertical="center" wrapText="1"/>
    </xf>
    <xf numFmtId="167" fontId="15" fillId="5" borderId="1" xfId="8" applyNumberFormat="1" applyFont="1" applyFill="1" applyBorder="1" applyAlignment="1" applyProtection="1">
      <alignment horizontal="right"/>
    </xf>
    <xf numFmtId="0" fontId="0" fillId="5" borderId="0" xfId="0" applyFill="1"/>
    <xf numFmtId="0" fontId="8" fillId="5" borderId="0" xfId="0" quotePrefix="1" applyFont="1" applyFill="1" applyAlignment="1">
      <alignment horizontal="center"/>
    </xf>
    <xf numFmtId="0" fontId="10" fillId="5" borderId="0" xfId="8" applyFont="1" applyFill="1" applyBorder="1" applyAlignment="1" applyProtection="1">
      <alignment horizontal="left"/>
    </xf>
    <xf numFmtId="0" fontId="10" fillId="5" borderId="1" xfId="8" applyFont="1" applyFill="1" applyBorder="1" applyAlignment="1" applyProtection="1">
      <alignment horizontal="left"/>
    </xf>
    <xf numFmtId="0" fontId="11" fillId="5" borderId="0" xfId="0" applyFont="1" applyFill="1"/>
    <xf numFmtId="168" fontId="11" fillId="5" borderId="0" xfId="0" applyNumberFormat="1" applyFont="1" applyFill="1"/>
    <xf numFmtId="0" fontId="11" fillId="5" borderId="9" xfId="0" applyFont="1" applyFill="1" applyBorder="1" applyAlignment="1">
      <alignment horizontal="center" vertical="center"/>
    </xf>
    <xf numFmtId="0" fontId="17" fillId="5" borderId="0" xfId="0" quotePrefix="1" applyFont="1" applyFill="1" applyAlignment="1">
      <alignment horizontal="left" indent="1"/>
    </xf>
    <xf numFmtId="3" fontId="18" fillId="5" borderId="0" xfId="0" applyNumberFormat="1" applyFont="1" applyFill="1"/>
    <xf numFmtId="0" fontId="9" fillId="5" borderId="0" xfId="0" applyFont="1" applyFill="1" applyAlignment="1">
      <alignment horizontal="center"/>
    </xf>
    <xf numFmtId="0" fontId="9" fillId="5" borderId="0" xfId="0" quotePrefix="1" applyFont="1" applyFill="1" applyAlignment="1">
      <alignment horizontal="left"/>
    </xf>
    <xf numFmtId="3" fontId="9" fillId="5" borderId="4" xfId="0" applyNumberFormat="1" applyFont="1" applyFill="1" applyBorder="1"/>
    <xf numFmtId="0" fontId="9" fillId="5" borderId="0" xfId="0" applyFont="1" applyFill="1"/>
    <xf numFmtId="0" fontId="10" fillId="5" borderId="0" xfId="0" quotePrefix="1" applyFont="1" applyFill="1" applyAlignment="1">
      <alignment horizontal="left"/>
    </xf>
    <xf numFmtId="3" fontId="9" fillId="5" borderId="5" xfId="0" applyNumberFormat="1" applyFont="1" applyFill="1" applyBorder="1"/>
    <xf numFmtId="3" fontId="9" fillId="5" borderId="0" xfId="0" applyNumberFormat="1" applyFont="1" applyFill="1" applyBorder="1"/>
    <xf numFmtId="0" fontId="17" fillId="5" borderId="0" xfId="0" applyFont="1" applyFill="1" applyAlignment="1">
      <alignment horizontal="left" indent="1"/>
    </xf>
    <xf numFmtId="0" fontId="10" fillId="5" borderId="0" xfId="0" applyFont="1" applyFill="1"/>
    <xf numFmtId="3" fontId="9" fillId="5" borderId="7" xfId="0" applyNumberFormat="1" applyFont="1" applyFill="1" applyBorder="1"/>
    <xf numFmtId="3" fontId="10" fillId="5" borderId="0" xfId="0" applyNumberFormat="1" applyFont="1" applyFill="1" applyAlignment="1">
      <alignment horizontal="center" readingOrder="1"/>
    </xf>
    <xf numFmtId="3" fontId="9" fillId="5" borderId="0" xfId="0" applyNumberFormat="1" applyFont="1" applyFill="1" applyBorder="1" applyAlignment="1">
      <alignment horizontal="center"/>
    </xf>
    <xf numFmtId="3" fontId="9" fillId="5" borderId="0" xfId="0" applyNumberFormat="1" applyFont="1" applyFill="1"/>
    <xf numFmtId="3" fontId="0" fillId="5" borderId="0" xfId="0" applyNumberFormat="1" applyFill="1"/>
    <xf numFmtId="0" fontId="14" fillId="5" borderId="1" xfId="8" applyNumberFormat="1" applyFont="1" applyFill="1" applyBorder="1" applyAlignment="1" applyProtection="1">
      <alignment horizontal="right"/>
    </xf>
    <xf numFmtId="0" fontId="9" fillId="5" borderId="0" xfId="0" applyFont="1" applyFill="1" applyAlignment="1" applyProtection="1">
      <alignment horizontal="center"/>
    </xf>
    <xf numFmtId="0" fontId="9" fillId="5" borderId="0" xfId="0" applyFont="1" applyFill="1" applyAlignment="1" applyProtection="1">
      <alignment horizontal="right"/>
    </xf>
    <xf numFmtId="0" fontId="9" fillId="5" borderId="0" xfId="0" applyFont="1" applyFill="1" applyProtection="1"/>
    <xf numFmtId="14" fontId="9" fillId="5" borderId="0" xfId="0" applyNumberFormat="1" applyFont="1" applyFill="1" applyProtection="1"/>
    <xf numFmtId="165" fontId="9" fillId="5" borderId="0" xfId="0" applyNumberFormat="1" applyFont="1" applyFill="1" applyProtection="1"/>
    <xf numFmtId="0" fontId="10" fillId="5" borderId="0" xfId="0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center"/>
    </xf>
    <xf numFmtId="0" fontId="13" fillId="5" borderId="0" xfId="0" applyFont="1" applyFill="1" applyAlignment="1" applyProtection="1">
      <alignment horizontal="center"/>
    </xf>
    <xf numFmtId="0" fontId="20" fillId="5" borderId="0" xfId="4" applyFill="1" applyBorder="1" applyAlignment="1" applyProtection="1"/>
    <xf numFmtId="0" fontId="17" fillId="5" borderId="0" xfId="0" applyFont="1" applyFill="1" applyBorder="1" applyAlignment="1" applyProtection="1">
      <alignment horizontal="right"/>
    </xf>
    <xf numFmtId="0" fontId="7" fillId="5" borderId="0" xfId="0" quotePrefix="1" applyFont="1" applyFill="1" applyBorder="1" applyAlignment="1" applyProtection="1">
      <alignment horizontal="left"/>
    </xf>
    <xf numFmtId="0" fontId="9" fillId="5" borderId="0" xfId="0" applyFont="1" applyFill="1" applyBorder="1" applyAlignment="1" applyProtection="1">
      <alignment horizontal="left"/>
    </xf>
    <xf numFmtId="0" fontId="7" fillId="5" borderId="0" xfId="0" applyFont="1" applyFill="1" applyBorder="1" applyAlignment="1" applyProtection="1">
      <alignment horizontal="left"/>
    </xf>
    <xf numFmtId="0" fontId="9" fillId="5" borderId="0" xfId="0" quotePrefix="1" applyFont="1" applyFill="1" applyBorder="1" applyAlignment="1" applyProtection="1">
      <alignment horizontal="left"/>
    </xf>
    <xf numFmtId="0" fontId="9" fillId="5" borderId="0" xfId="0" applyFont="1" applyFill="1" applyBorder="1" applyProtection="1"/>
    <xf numFmtId="0" fontId="12" fillId="5" borderId="0" xfId="0" applyFont="1" applyFill="1" applyBorder="1" applyProtection="1"/>
    <xf numFmtId="0" fontId="10" fillId="5" borderId="0" xfId="0" applyFont="1" applyFill="1" applyBorder="1" applyAlignment="1" applyProtection="1">
      <alignment horizontal="right" vertical="center"/>
    </xf>
    <xf numFmtId="0" fontId="9" fillId="5" borderId="0" xfId="0" applyFont="1" applyFill="1" applyBorder="1" applyAlignment="1" applyProtection="1">
      <alignment horizontal="right"/>
    </xf>
    <xf numFmtId="0" fontId="10" fillId="5" borderId="0" xfId="0" applyFont="1" applyFill="1" applyAlignment="1" applyProtection="1">
      <alignment horizontal="right"/>
    </xf>
    <xf numFmtId="0" fontId="17" fillId="5" borderId="0" xfId="0" quotePrefix="1" applyFont="1" applyFill="1" applyBorder="1" applyAlignment="1" applyProtection="1">
      <alignment horizontal="left"/>
    </xf>
    <xf numFmtId="3" fontId="7" fillId="5" borderId="4" xfId="0" applyNumberFormat="1" applyFont="1" applyFill="1" applyBorder="1"/>
    <xf numFmtId="0" fontId="0" fillId="0" borderId="0" xfId="0" applyAlignment="1"/>
    <xf numFmtId="0" fontId="15" fillId="5" borderId="1" xfId="0" applyFont="1" applyFill="1" applyBorder="1" applyAlignment="1"/>
    <xf numFmtId="166" fontId="15" fillId="5" borderId="1" xfId="1" applyNumberFormat="1" applyFont="1" applyFill="1" applyBorder="1" applyAlignment="1"/>
    <xf numFmtId="164" fontId="9" fillId="5" borderId="3" xfId="0" applyNumberFormat="1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166" fontId="9" fillId="5" borderId="3" xfId="1" applyNumberFormat="1" applyFont="1" applyFill="1" applyBorder="1" applyAlignment="1">
      <alignment horizontal="center" wrapText="1"/>
    </xf>
    <xf numFmtId="0" fontId="9" fillId="0" borderId="0" xfId="0" applyFont="1" applyAlignment="1" applyProtection="1">
      <alignment wrapText="1"/>
      <protection locked="0"/>
    </xf>
    <xf numFmtId="166" fontId="9" fillId="0" borderId="0" xfId="1" quotePrefix="1" applyNumberFormat="1" applyFont="1" applyAlignment="1" applyProtection="1">
      <alignment horizontal="center"/>
      <protection locked="0"/>
    </xf>
    <xf numFmtId="165" fontId="0" fillId="0" borderId="0" xfId="3" applyNumberFormat="1" applyFont="1" applyAlignment="1" applyProtection="1">
      <protection locked="0"/>
    </xf>
    <xf numFmtId="166" fontId="9" fillId="0" borderId="0" xfId="1" applyNumberFormat="1" applyFont="1" applyAlignment="1" applyProtection="1">
      <alignment horizontal="center"/>
      <protection locked="0"/>
    </xf>
    <xf numFmtId="0" fontId="15" fillId="0" borderId="0" xfId="0" applyFont="1" applyBorder="1" applyAlignment="1" applyProtection="1">
      <alignment wrapText="1"/>
      <protection locked="0"/>
    </xf>
    <xf numFmtId="165" fontId="6" fillId="0" borderId="0" xfId="3" applyNumberFormat="1" applyFont="1" applyAlignment="1" applyProtection="1">
      <protection locked="0"/>
    </xf>
    <xf numFmtId="0" fontId="15" fillId="0" borderId="0" xfId="0" applyFont="1" applyBorder="1" applyAlignment="1" applyProtection="1">
      <alignment horizontal="center" wrapText="1"/>
      <protection locked="0"/>
    </xf>
    <xf numFmtId="3" fontId="9" fillId="0" borderId="0" xfId="1" applyNumberFormat="1" applyFont="1" applyAlignment="1" applyProtection="1">
      <alignment wrapText="1"/>
      <protection locked="0"/>
    </xf>
    <xf numFmtId="166" fontId="15" fillId="0" borderId="0" xfId="1" quotePrefix="1" applyNumberFormat="1" applyFont="1" applyAlignment="1" applyProtection="1">
      <alignment horizontal="center"/>
      <protection locked="0"/>
    </xf>
    <xf numFmtId="3" fontId="15" fillId="0" borderId="0" xfId="1" applyNumberFormat="1" applyFont="1" applyAlignment="1" applyProtection="1">
      <alignment wrapText="1"/>
      <protection locked="0"/>
    </xf>
    <xf numFmtId="0" fontId="15" fillId="0" borderId="0" xfId="0" applyFont="1" applyFill="1" applyAlignment="1" applyProtection="1">
      <alignment wrapText="1"/>
      <protection locked="0"/>
    </xf>
    <xf numFmtId="164" fontId="15" fillId="0" borderId="0" xfId="0" applyNumberFormat="1" applyFont="1" applyAlignment="1" applyProtection="1">
      <protection locked="0"/>
    </xf>
    <xf numFmtId="0" fontId="9" fillId="5" borderId="13" xfId="0" applyFont="1" applyFill="1" applyBorder="1" applyProtection="1"/>
    <xf numFmtId="0" fontId="11" fillId="5" borderId="19" xfId="0" quotePrefix="1" applyFont="1" applyFill="1" applyBorder="1" applyAlignment="1" applyProtection="1">
      <alignment horizontal="center"/>
    </xf>
    <xf numFmtId="165" fontId="15" fillId="5" borderId="19" xfId="3" applyNumberFormat="1" applyFont="1" applyFill="1" applyBorder="1" applyAlignment="1" applyProtection="1">
      <alignment horizontal="center"/>
    </xf>
    <xf numFmtId="0" fontId="11" fillId="5" borderId="0" xfId="0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 vertical="center" wrapText="1"/>
    </xf>
    <xf numFmtId="3" fontId="18" fillId="5" borderId="0" xfId="0" applyNumberFormat="1" applyFont="1" applyFill="1" applyBorder="1"/>
    <xf numFmtId="3" fontId="9" fillId="5" borderId="20" xfId="0" applyNumberFormat="1" applyFont="1" applyFill="1" applyBorder="1"/>
    <xf numFmtId="3" fontId="7" fillId="5" borderId="20" xfId="0" applyNumberFormat="1" applyFont="1" applyFill="1" applyBorder="1"/>
    <xf numFmtId="3" fontId="7" fillId="5" borderId="0" xfId="0" applyNumberFormat="1" applyFont="1" applyFill="1" applyBorder="1"/>
    <xf numFmtId="3" fontId="9" fillId="5" borderId="21" xfId="0" applyNumberFormat="1" applyFont="1" applyFill="1" applyBorder="1"/>
    <xf numFmtId="3" fontId="9" fillId="5" borderId="22" xfId="0" applyNumberFormat="1" applyFont="1" applyFill="1" applyBorder="1"/>
    <xf numFmtId="3" fontId="10" fillId="5" borderId="0" xfId="0" applyNumberFormat="1" applyFont="1" applyFill="1" applyBorder="1" applyAlignment="1">
      <alignment horizontal="center" readingOrder="1"/>
    </xf>
    <xf numFmtId="3" fontId="0" fillId="5" borderId="0" xfId="0" applyNumberFormat="1" applyFill="1" applyBorder="1"/>
    <xf numFmtId="3" fontId="24" fillId="0" borderId="0" xfId="7" applyNumberFormat="1" applyFont="1" applyFill="1" applyBorder="1"/>
    <xf numFmtId="3" fontId="23" fillId="0" borderId="13" xfId="7" applyNumberFormat="1" applyFill="1" applyBorder="1"/>
    <xf numFmtId="3" fontId="24" fillId="0" borderId="13" xfId="7" applyNumberFormat="1" applyFont="1" applyFill="1" applyBorder="1"/>
    <xf numFmtId="0" fontId="7" fillId="5" borderId="0" xfId="0" applyFont="1" applyFill="1"/>
    <xf numFmtId="0" fontId="4" fillId="0" borderId="0" xfId="12"/>
    <xf numFmtId="0" fontId="4" fillId="0" borderId="0" xfId="12" applyNumberFormat="1"/>
    <xf numFmtId="3" fontId="9" fillId="5" borderId="24" xfId="0" applyNumberFormat="1" applyFont="1" applyFill="1" applyBorder="1"/>
    <xf numFmtId="0" fontId="9" fillId="5" borderId="2" xfId="0" applyFont="1" applyFill="1" applyBorder="1" applyProtection="1"/>
    <xf numFmtId="3" fontId="9" fillId="4" borderId="23" xfId="0" applyNumberFormat="1" applyFont="1" applyFill="1" applyBorder="1" applyProtection="1">
      <protection locked="0"/>
    </xf>
    <xf numFmtId="0" fontId="11" fillId="5" borderId="19" xfId="0" applyFont="1" applyFill="1" applyBorder="1" applyAlignment="1">
      <alignment horizontal="center" vertical="center"/>
    </xf>
    <xf numFmtId="49" fontId="4" fillId="0" borderId="11" xfId="7" applyNumberFormat="1" applyFont="1" applyBorder="1" applyProtection="1">
      <protection locked="0"/>
    </xf>
    <xf numFmtId="3" fontId="23" fillId="4" borderId="3" xfId="7" applyNumberFormat="1" applyFill="1" applyBorder="1" applyProtection="1">
      <protection locked="0"/>
    </xf>
    <xf numFmtId="0" fontId="23" fillId="0" borderId="0" xfId="7" applyProtection="1"/>
    <xf numFmtId="0" fontId="23" fillId="5" borderId="10" xfId="7" applyFill="1" applyBorder="1" applyProtection="1"/>
    <xf numFmtId="0" fontId="3" fillId="0" borderId="0" xfId="7" applyFont="1" applyAlignment="1" applyProtection="1">
      <alignment horizontal="right"/>
    </xf>
    <xf numFmtId="49" fontId="4" fillId="0" borderId="11" xfId="7" applyNumberFormat="1" applyFont="1" applyBorder="1" applyProtection="1"/>
    <xf numFmtId="0" fontId="26" fillId="0" borderId="0" xfId="7" applyFont="1" applyProtection="1"/>
    <xf numFmtId="0" fontId="23" fillId="0" borderId="0" xfId="7" applyFill="1" applyBorder="1" applyProtection="1"/>
    <xf numFmtId="0" fontId="24" fillId="0" borderId="7" xfId="7" applyFont="1" applyBorder="1" applyAlignment="1" applyProtection="1">
      <alignment horizontal="center"/>
    </xf>
    <xf numFmtId="0" fontId="24" fillId="0" borderId="21" xfId="7" applyFont="1" applyFill="1" applyBorder="1" applyAlignment="1" applyProtection="1">
      <alignment horizontal="center"/>
    </xf>
    <xf numFmtId="0" fontId="24" fillId="0" borderId="0" xfId="7" applyFont="1" applyFill="1" applyBorder="1" applyAlignment="1" applyProtection="1">
      <alignment horizontal="center"/>
    </xf>
    <xf numFmtId="0" fontId="23" fillId="0" borderId="12" xfId="7" applyBorder="1" applyProtection="1"/>
    <xf numFmtId="3" fontId="23" fillId="5" borderId="12" xfId="7" applyNumberFormat="1" applyFill="1" applyBorder="1" applyProtection="1"/>
    <xf numFmtId="3" fontId="23" fillId="0" borderId="13" xfId="7" applyNumberFormat="1" applyFill="1" applyBorder="1" applyProtection="1"/>
    <xf numFmtId="3" fontId="23" fillId="0" borderId="0" xfId="7" applyNumberFormat="1" applyFill="1" applyBorder="1" applyProtection="1"/>
    <xf numFmtId="0" fontId="23" fillId="0" borderId="3" xfId="7" applyBorder="1" applyProtection="1"/>
    <xf numFmtId="3" fontId="23" fillId="5" borderId="3" xfId="7" applyNumberFormat="1" applyFill="1" applyBorder="1" applyProtection="1"/>
    <xf numFmtId="3" fontId="23" fillId="5" borderId="19" xfId="7" applyNumberFormat="1" applyFill="1" applyBorder="1" applyProtection="1"/>
    <xf numFmtId="0" fontId="23" fillId="0" borderId="17" xfId="7" applyBorder="1" applyProtection="1"/>
    <xf numFmtId="3" fontId="23" fillId="5" borderId="17" xfId="7" applyNumberFormat="1" applyFill="1" applyBorder="1" applyProtection="1"/>
    <xf numFmtId="0" fontId="24" fillId="0" borderId="3" xfId="7" applyFont="1" applyBorder="1" applyProtection="1"/>
    <xf numFmtId="0" fontId="24" fillId="0" borderId="0" xfId="7" applyFont="1" applyFill="1" applyBorder="1" applyProtection="1"/>
    <xf numFmtId="0" fontId="23" fillId="0" borderId="18" xfId="7" applyFill="1" applyBorder="1" applyProtection="1"/>
    <xf numFmtId="0" fontId="23" fillId="0" borderId="1" xfId="7" applyFill="1" applyBorder="1" applyProtection="1"/>
    <xf numFmtId="0" fontId="23" fillId="0" borderId="12" xfId="7" applyFill="1" applyBorder="1" applyProtection="1"/>
    <xf numFmtId="3" fontId="23" fillId="5" borderId="8" xfId="7" applyNumberFormat="1" applyFill="1" applyBorder="1" applyProtection="1"/>
    <xf numFmtId="0" fontId="23" fillId="0" borderId="3" xfId="7" applyFill="1" applyBorder="1" applyProtection="1"/>
    <xf numFmtId="0" fontId="24" fillId="0" borderId="3" xfId="7" applyFont="1" applyFill="1" applyBorder="1" applyProtection="1"/>
    <xf numFmtId="0" fontId="23" fillId="5" borderId="3" xfId="7" applyFill="1" applyBorder="1" applyProtection="1"/>
    <xf numFmtId="0" fontId="23" fillId="0" borderId="13" xfId="7" applyFill="1" applyBorder="1" applyProtection="1"/>
    <xf numFmtId="0" fontId="4" fillId="0" borderId="3" xfId="7" applyFont="1" applyFill="1" applyBorder="1" applyProtection="1"/>
    <xf numFmtId="3" fontId="24" fillId="5" borderId="3" xfId="7" applyNumberFormat="1" applyFont="1" applyFill="1" applyBorder="1" applyProtection="1"/>
    <xf numFmtId="0" fontId="23" fillId="0" borderId="0" xfId="7" applyBorder="1" applyProtection="1"/>
    <xf numFmtId="0" fontId="23" fillId="0" borderId="0" xfId="7" applyAlignment="1" applyProtection="1">
      <alignment horizontal="right"/>
    </xf>
    <xf numFmtId="0" fontId="5" fillId="0" borderId="0" xfId="7" applyFont="1" applyProtection="1"/>
    <xf numFmtId="0" fontId="7" fillId="5" borderId="0" xfId="0" applyFont="1" applyFill="1" applyProtection="1"/>
    <xf numFmtId="0" fontId="7" fillId="5" borderId="0" xfId="0" applyFont="1" applyFill="1" applyAlignment="1" applyProtection="1">
      <alignment vertical="top"/>
    </xf>
    <xf numFmtId="0" fontId="7" fillId="5" borderId="0" xfId="0" applyNumberFormat="1" applyFont="1" applyFill="1" applyProtection="1"/>
    <xf numFmtId="0" fontId="17" fillId="5" borderId="0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right" vertical="center"/>
      <protection locked="0"/>
    </xf>
    <xf numFmtId="169" fontId="30" fillId="0" borderId="0" xfId="0" applyNumberFormat="1" applyFont="1" applyFill="1" applyBorder="1" applyAlignment="1" applyProtection="1"/>
    <xf numFmtId="170" fontId="9" fillId="5" borderId="0" xfId="11" applyNumberFormat="1" applyFont="1" applyFill="1" applyProtection="1"/>
    <xf numFmtId="170" fontId="9" fillId="5" borderId="6" xfId="11" applyNumberFormat="1" applyFont="1" applyFill="1" applyBorder="1"/>
    <xf numFmtId="167" fontId="23" fillId="0" borderId="7" xfId="7" applyNumberFormat="1" applyBorder="1" applyProtection="1">
      <protection locked="0"/>
    </xf>
    <xf numFmtId="0" fontId="2" fillId="0" borderId="3" xfId="7" applyFont="1" applyBorder="1" applyProtection="1"/>
    <xf numFmtId="0" fontId="29" fillId="0" borderId="19" xfId="13" applyNumberFormat="1" applyFont="1" applyFill="1" applyBorder="1" applyAlignment="1" applyProtection="1">
      <alignment horizontal="center"/>
    </xf>
    <xf numFmtId="49" fontId="7" fillId="0" borderId="19" xfId="13" applyNumberFormat="1" applyFont="1" applyFill="1" applyBorder="1" applyAlignment="1">
      <alignment horizontal="left"/>
    </xf>
    <xf numFmtId="49" fontId="7" fillId="0" borderId="19" xfId="13" applyNumberFormat="1" applyFont="1" applyFill="1" applyBorder="1"/>
    <xf numFmtId="49" fontId="7" fillId="0" borderId="19" xfId="13" quotePrefix="1" applyNumberFormat="1" applyFont="1" applyFill="1" applyBorder="1" applyAlignment="1">
      <alignment horizontal="left"/>
    </xf>
    <xf numFmtId="0" fontId="7" fillId="0" borderId="19" xfId="13" applyFont="1" applyFill="1" applyBorder="1"/>
    <xf numFmtId="0" fontId="31" fillId="0" borderId="19" xfId="13" applyFont="1" applyFill="1" applyBorder="1"/>
    <xf numFmtId="169" fontId="30" fillId="0" borderId="19" xfId="13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/>
    <xf numFmtId="0" fontId="4" fillId="0" borderId="0" xfId="12" applyBorder="1"/>
    <xf numFmtId="0" fontId="7" fillId="0" borderId="0" xfId="12" applyFont="1" applyFill="1" applyBorder="1"/>
    <xf numFmtId="0" fontId="28" fillId="0" borderId="0" xfId="12" applyNumberFormat="1" applyFont="1" applyFill="1" applyBorder="1"/>
    <xf numFmtId="10" fontId="4" fillId="0" borderId="0" xfId="12" applyNumberFormat="1" applyBorder="1"/>
    <xf numFmtId="49" fontId="7" fillId="4" borderId="19" xfId="11" quotePrefix="1" applyNumberFormat="1" applyFont="1" applyFill="1" applyBorder="1" applyAlignment="1" applyProtection="1">
      <alignment horizontal="right"/>
      <protection locked="0"/>
    </xf>
    <xf numFmtId="49" fontId="7" fillId="0" borderId="19" xfId="0" applyNumberFormat="1" applyFont="1" applyFill="1" applyBorder="1"/>
    <xf numFmtId="0" fontId="7" fillId="0" borderId="19" xfId="0" applyFont="1" applyFill="1" applyBorder="1"/>
    <xf numFmtId="2" fontId="0" fillId="0" borderId="19" xfId="0" applyNumberFormat="1" applyFont="1" applyBorder="1"/>
    <xf numFmtId="0" fontId="7" fillId="0" borderId="19" xfId="0" quotePrefix="1" applyNumberFormat="1" applyFont="1" applyFill="1" applyBorder="1"/>
    <xf numFmtId="49" fontId="7" fillId="0" borderId="19" xfId="0" quotePrefix="1" applyNumberFormat="1" applyFont="1" applyFill="1" applyBorder="1" applyAlignment="1">
      <alignment horizontal="left"/>
    </xf>
    <xf numFmtId="49" fontId="32" fillId="0" borderId="19" xfId="0" applyNumberFormat="1" applyFont="1" applyFill="1" applyBorder="1" applyAlignment="1">
      <alignment horizontal="left"/>
    </xf>
    <xf numFmtId="0" fontId="32" fillId="0" borderId="19" xfId="0" applyFont="1" applyFill="1" applyBorder="1"/>
    <xf numFmtId="171" fontId="4" fillId="0" borderId="0" xfId="12" applyNumberFormat="1"/>
    <xf numFmtId="0" fontId="7" fillId="0" borderId="19" xfId="0" quotePrefix="1" applyFont="1" applyFill="1" applyBorder="1"/>
    <xf numFmtId="0" fontId="10" fillId="5" borderId="0" xfId="13" applyFont="1" applyFill="1" applyBorder="1" applyAlignment="1" applyProtection="1">
      <alignment horizontal="right" vertical="center"/>
      <protection locked="0"/>
    </xf>
    <xf numFmtId="49" fontId="7" fillId="4" borderId="19" xfId="10" quotePrefix="1" applyNumberFormat="1" applyFont="1" applyFill="1" applyBorder="1" applyAlignment="1" applyProtection="1">
      <alignment horizontal="right"/>
      <protection locked="0"/>
    </xf>
    <xf numFmtId="0" fontId="10" fillId="3" borderId="0" xfId="13" applyFont="1" applyFill="1" applyBorder="1" applyAlignment="1" applyProtection="1">
      <alignment horizontal="center"/>
      <protection locked="0"/>
    </xf>
    <xf numFmtId="0" fontId="7" fillId="0" borderId="0" xfId="13" applyFont="1" applyFill="1" applyBorder="1" applyAlignment="1" applyProtection="1">
      <alignment horizontal="center"/>
      <protection locked="0"/>
    </xf>
    <xf numFmtId="167" fontId="7" fillId="0" borderId="0" xfId="13" applyNumberFormat="1" applyFont="1" applyFill="1" applyBorder="1" applyAlignment="1" applyProtection="1">
      <alignment horizontal="center"/>
      <protection locked="0"/>
    </xf>
    <xf numFmtId="0" fontId="7" fillId="0" borderId="0" xfId="13" applyAlignment="1" applyProtection="1">
      <alignment wrapText="1"/>
      <protection locked="0"/>
    </xf>
    <xf numFmtId="0" fontId="7" fillId="0" borderId="0" xfId="13" applyFont="1" applyAlignment="1" applyProtection="1">
      <alignment wrapText="1"/>
      <protection locked="0"/>
    </xf>
    <xf numFmtId="166" fontId="7" fillId="0" borderId="0" xfId="1" quotePrefix="1" applyNumberFormat="1" applyFont="1" applyAlignment="1" applyProtection="1">
      <alignment horizontal="center"/>
      <protection locked="0"/>
    </xf>
    <xf numFmtId="165" fontId="7" fillId="0" borderId="0" xfId="3" applyNumberFormat="1" applyFont="1" applyAlignment="1" applyProtection="1">
      <protection locked="0"/>
    </xf>
    <xf numFmtId="166" fontId="7" fillId="0" borderId="0" xfId="1" applyNumberFormat="1" applyFont="1" applyAlignment="1" applyProtection="1">
      <alignment horizontal="center"/>
      <protection locked="0"/>
    </xf>
    <xf numFmtId="15" fontId="14" fillId="0" borderId="0" xfId="13" quotePrefix="1" applyNumberFormat="1" applyFont="1" applyBorder="1" applyAlignment="1" applyProtection="1">
      <alignment horizontal="left" wrapText="1"/>
      <protection locked="0"/>
    </xf>
    <xf numFmtId="0" fontId="14" fillId="0" borderId="0" xfId="13" applyFont="1" applyBorder="1" applyAlignment="1" applyProtection="1">
      <alignment wrapText="1"/>
      <protection locked="0"/>
    </xf>
    <xf numFmtId="15" fontId="14" fillId="0" borderId="0" xfId="13" applyNumberFormat="1" applyFont="1" applyBorder="1" applyAlignment="1" applyProtection="1">
      <alignment wrapText="1"/>
      <protection locked="0"/>
    </xf>
    <xf numFmtId="0" fontId="10" fillId="5" borderId="13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</xf>
    <xf numFmtId="18" fontId="8" fillId="5" borderId="0" xfId="0" applyNumberFormat="1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7" fillId="0" borderId="0" xfId="13" applyFont="1" applyFill="1" applyBorder="1" applyAlignment="1" applyProtection="1">
      <alignment horizontal="left"/>
      <protection locked="0"/>
    </xf>
    <xf numFmtId="0" fontId="20" fillId="0" borderId="0" xfId="4" applyFill="1" applyBorder="1" applyAlignment="1" applyProtection="1">
      <alignment horizontal="left"/>
      <protection locked="0"/>
    </xf>
    <xf numFmtId="166" fontId="10" fillId="5" borderId="0" xfId="1" quotePrefix="1" applyNumberFormat="1" applyFont="1" applyFill="1" applyBorder="1" applyAlignment="1">
      <alignment horizontal="center"/>
    </xf>
    <xf numFmtId="166" fontId="10" fillId="5" borderId="0" xfId="1" applyNumberFormat="1" applyFont="1" applyFill="1" applyBorder="1" applyAlignment="1">
      <alignment horizontal="center"/>
    </xf>
    <xf numFmtId="166" fontId="10" fillId="5" borderId="2" xfId="1" applyNumberFormat="1" applyFont="1" applyFill="1" applyBorder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quotePrefix="1" applyFont="1" applyFill="1" applyAlignment="1">
      <alignment horizontal="center"/>
    </xf>
    <xf numFmtId="0" fontId="24" fillId="0" borderId="7" xfId="7" applyFont="1" applyBorder="1" applyAlignment="1" applyProtection="1">
      <alignment horizontal="center"/>
    </xf>
    <xf numFmtId="3" fontId="25" fillId="5" borderId="7" xfId="7" applyNumberFormat="1" applyFont="1" applyFill="1" applyBorder="1" applyAlignment="1" applyProtection="1">
      <alignment horizontal="center"/>
    </xf>
    <xf numFmtId="0" fontId="25" fillId="5" borderId="7" xfId="7" applyFont="1" applyFill="1" applyBorder="1" applyAlignment="1" applyProtection="1">
      <alignment horizontal="center"/>
    </xf>
    <xf numFmtId="0" fontId="25" fillId="5" borderId="14" xfId="7" applyFont="1" applyFill="1" applyBorder="1" applyAlignment="1" applyProtection="1">
      <alignment horizontal="center"/>
    </xf>
    <xf numFmtId="0" fontId="25" fillId="5" borderId="16" xfId="7" applyFont="1" applyFill="1" applyBorder="1" applyAlignment="1" applyProtection="1">
      <alignment horizontal="center"/>
    </xf>
    <xf numFmtId="0" fontId="25" fillId="5" borderId="15" xfId="7" applyFont="1" applyFill="1" applyBorder="1" applyAlignment="1" applyProtection="1">
      <alignment horizontal="center"/>
    </xf>
    <xf numFmtId="0" fontId="5" fillId="0" borderId="0" xfId="7" applyFont="1" applyAlignment="1">
      <alignment horizontal="right"/>
    </xf>
    <xf numFmtId="0" fontId="23" fillId="0" borderId="0" xfId="7" applyAlignment="1">
      <alignment horizontal="right"/>
    </xf>
    <xf numFmtId="0" fontId="24" fillId="0" borderId="21" xfId="7" applyFont="1" applyFill="1" applyBorder="1" applyAlignment="1" applyProtection="1">
      <alignment horizontal="center"/>
    </xf>
    <xf numFmtId="0" fontId="24" fillId="0" borderId="0" xfId="7" applyFont="1" applyFill="1" applyBorder="1" applyAlignment="1" applyProtection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</cellXfs>
  <cellStyles count="18">
    <cellStyle name="Comma" xfId="1" builtinId="3"/>
    <cellStyle name="Comma 2" xfId="2"/>
    <cellStyle name="Comma 2 2" xfId="14"/>
    <cellStyle name="Currency" xfId="3" builtinId="4"/>
    <cellStyle name="Hyperlink" xfId="4" builtinId="8"/>
    <cellStyle name="Normal" xfId="0" builtinId="0"/>
    <cellStyle name="Normal 13" xfId="13"/>
    <cellStyle name="Normal 2" xfId="5"/>
    <cellStyle name="Normal 2 2" xfId="6"/>
    <cellStyle name="Normal 2 2 2" xfId="12"/>
    <cellStyle name="Normal 2 2 2 2" xfId="17"/>
    <cellStyle name="Normal 2 2 3" xfId="15"/>
    <cellStyle name="Normal 3" xfId="7"/>
    <cellStyle name="Normal 3 2" xfId="16"/>
    <cellStyle name="Normal 4" xfId="9"/>
    <cellStyle name="Normal_STEVEMA" xfId="8"/>
    <cellStyle name="Percent" xfId="11" builtinId="5"/>
    <cellStyle name="Percent 2" xfId="10"/>
  </cellStyles>
  <dxfs count="10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strike/>
        <condense val="0"/>
        <extend val="0"/>
        <color auto="1"/>
      </font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strike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0</xdr:row>
          <xdr:rowOff>0</xdr:rowOff>
        </xdr:from>
        <xdr:to>
          <xdr:col>5</xdr:col>
          <xdr:colOff>533400</xdr:colOff>
          <xdr:row>38</xdr:row>
          <xdr:rowOff>38100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304800</xdr:colOff>
          <xdr:row>39</xdr:row>
          <xdr:rowOff>19050</xdr:rowOff>
        </xdr:from>
        <xdr:to>
          <xdr:col>5</xdr:col>
          <xdr:colOff>571500</xdr:colOff>
          <xdr:row>73</xdr:row>
          <xdr:rowOff>19050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74</xdr:row>
          <xdr:rowOff>19050</xdr:rowOff>
        </xdr:from>
        <xdr:to>
          <xdr:col>5</xdr:col>
          <xdr:colOff>581025</xdr:colOff>
          <xdr:row>101</xdr:row>
          <xdr:rowOff>28575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etitive%20Grants\Title%20I%20-%20SI%20-%20District%20Improvement\FY10-11\DIG%20Budget%20Template%20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etitive%20Grants\WFIA%20-%20Adult%20Education\09-10\BUDGETS\Y646%20CMCrevisedAEFLAFY09-10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urly.cde.state.co.us/exchange/morgan_s/Inbox/DIP%20Budget%20Template%20in%20process.xls.EML/DIP%20Budget%20Template%20in%20process.xls/C58EA28C-18C0-4a97-9AF2-036E93DDAFB3/CDDRE%20Budge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nstructions"/>
      <sheetName val="2-Cover Page"/>
      <sheetName val="3-Budget Detail"/>
      <sheetName val="4-Equipment"/>
      <sheetName val="5a-Budget Summary-Year 1"/>
      <sheetName val="5b-Budget Summary-Year 2"/>
      <sheetName val="6a-AFR Expenditure Detail"/>
      <sheetName val="6b-AFR Equipment Detail"/>
      <sheetName val="7-Annual Financial Report"/>
      <sheetName val="8-Error Checking"/>
      <sheetName val="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Original Budget</v>
          </cell>
          <cell r="D1" t="str">
            <v>Instructional Program - Salaries (0100)</v>
          </cell>
        </row>
        <row r="2">
          <cell r="A2" t="str">
            <v>Revised Budget</v>
          </cell>
          <cell r="D2" t="str">
            <v>Instructional Program - Employee Benefits (0200)</v>
          </cell>
        </row>
        <row r="3">
          <cell r="A3" t="str">
            <v>Annual Financial Report</v>
          </cell>
          <cell r="D3" t="str">
            <v>Instructional Program - Purchased Professional &amp; Technical Services (0300)</v>
          </cell>
        </row>
        <row r="4">
          <cell r="A4" t="str">
            <v>Revised Annual Financial Report</v>
          </cell>
          <cell r="D4" t="str">
            <v>Instructional Program - Other Purchased Services (0500)</v>
          </cell>
        </row>
        <row r="5">
          <cell r="A5" t="str">
            <v>Project 1-Year 1</v>
          </cell>
          <cell r="D5" t="str">
            <v>Instructional Program - Travel, Registration and Entrance (0580)</v>
          </cell>
        </row>
        <row r="6">
          <cell r="A6" t="str">
            <v>Project 2-Year 1</v>
          </cell>
          <cell r="D6" t="str">
            <v>Instructional Program - Supplies (0600)</v>
          </cell>
        </row>
        <row r="7">
          <cell r="A7" t="str">
            <v>Project 3-Year 1</v>
          </cell>
          <cell r="D7" t="str">
            <v>Support Program - Salaries (0100)</v>
          </cell>
        </row>
        <row r="8">
          <cell r="A8" t="str">
            <v>Project 4-Year 1</v>
          </cell>
          <cell r="D8" t="str">
            <v>Support Program - Employee Benefits (0200)</v>
          </cell>
        </row>
        <row r="9">
          <cell r="A9" t="str">
            <v>Project 5-Year 1</v>
          </cell>
          <cell r="D9" t="str">
            <v>Support Program - Purchased Professional &amp; Technical Services (0300)</v>
          </cell>
        </row>
        <row r="10">
          <cell r="A10" t="str">
            <v>Project 1-Year 2</v>
          </cell>
          <cell r="D10" t="str">
            <v>Support Program - Other Purchased Services (0500)</v>
          </cell>
        </row>
        <row r="11">
          <cell r="A11" t="str">
            <v>Project 2-Year 2</v>
          </cell>
          <cell r="D11" t="str">
            <v>Support Program - Travel, Registration and Entrance (0580)</v>
          </cell>
        </row>
        <row r="12">
          <cell r="A12" t="str">
            <v>Project 3-Year 2</v>
          </cell>
          <cell r="D12" t="str">
            <v>Support Program - Supplies (0600)</v>
          </cell>
        </row>
        <row r="13">
          <cell r="A13" t="str">
            <v>Project 4-Year 2</v>
          </cell>
        </row>
        <row r="14">
          <cell r="A14" t="str">
            <v>Project 5-Year 2</v>
          </cell>
          <cell r="D14" t="str">
            <v>Non-Capitalized</v>
          </cell>
        </row>
        <row r="15">
          <cell r="D15" t="str">
            <v>Capitalized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 Page"/>
      <sheetName val="Match"/>
      <sheetName val="Budget #1"/>
      <sheetName val="Narrative #1"/>
      <sheetName val="Budget #2"/>
      <sheetName val="Narrative #2"/>
      <sheetName val="Budget Summary"/>
      <sheetName val="Expenditures"/>
      <sheetName val="Expenditure Supl"/>
      <sheetName val="Variance Summary"/>
      <sheetName val="Program Income"/>
      <sheetName val="Comment Page"/>
      <sheetName val="9-Grantee Code"/>
    </sheetNames>
    <sheetDataSet>
      <sheetData sheetId="0"/>
      <sheetData sheetId="1">
        <row r="2">
          <cell r="C2" t="str">
            <v>FY09-10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1010</v>
          </cell>
          <cell r="B4" t="str">
            <v>Adult &amp; Family Education SD11</v>
          </cell>
          <cell r="C4" t="str">
            <v>Melilssa Burkhardt-Shields</v>
          </cell>
          <cell r="D4" t="str">
            <v>917 East Moreno Street</v>
          </cell>
          <cell r="E4" t="str">
            <v>Colorado Springs, CO  80903</v>
          </cell>
          <cell r="F4" t="str">
            <v>(719) 328-2975</v>
          </cell>
          <cell r="G4" t="str">
            <v>(719) 578-8757</v>
          </cell>
          <cell r="H4" t="str">
            <v>burkhma@d11.org</v>
          </cell>
        </row>
        <row r="5">
          <cell r="A5" t="str">
            <v>Y694</v>
          </cell>
          <cell r="B5" t="str">
            <v>Adult Learning Center, Inc.</v>
          </cell>
          <cell r="C5" t="str">
            <v>Susan Visser</v>
          </cell>
          <cell r="D5" t="str">
            <v>535 Candelaria Dr. ( PO Box 710)</v>
          </cell>
          <cell r="E5" t="str">
            <v>Ignacio, CO  81137</v>
          </cell>
          <cell r="F5" t="str">
            <v>(970) 563-0681</v>
          </cell>
          <cell r="G5" t="str">
            <v>(970) 563-9039</v>
          </cell>
          <cell r="H5" t="str">
            <v>svisser@adult-learning-inc.com</v>
          </cell>
        </row>
        <row r="6">
          <cell r="A6" t="str">
            <v>Y707</v>
          </cell>
          <cell r="B6" t="str">
            <v>Archuleta County Education Center, Inc.</v>
          </cell>
          <cell r="C6" t="str">
            <v>Don Goodwin</v>
          </cell>
          <cell r="D6" t="str">
            <v>398 Lewis  (PO Box 1079)</v>
          </cell>
          <cell r="E6" t="str">
            <v>Pagosa Springs, CO  81147</v>
          </cell>
          <cell r="F6" t="str">
            <v>(970) 264-2835</v>
          </cell>
          <cell r="G6" t="str">
            <v>(970) 264-2845</v>
          </cell>
          <cell r="H6" t="str">
            <v>dgoodwin@pagosa.k12.co.us</v>
          </cell>
        </row>
        <row r="7">
          <cell r="A7" t="str">
            <v>Y815</v>
          </cell>
          <cell r="B7" t="str">
            <v>Asian Pacific Development Center</v>
          </cell>
          <cell r="C7" t="str">
            <v>Ivy Hontz</v>
          </cell>
          <cell r="D7" t="str">
            <v>1544 Elmira Street</v>
          </cell>
          <cell r="E7" t="str">
            <v>Aurora, CO  80010</v>
          </cell>
          <cell r="F7" t="str">
            <v>(303) 365-2959</v>
          </cell>
          <cell r="G7" t="str">
            <v>(303) 344-4599</v>
          </cell>
          <cell r="H7" t="str">
            <v xml:space="preserve">ivyhontz@apdc.org </v>
          </cell>
        </row>
        <row r="8">
          <cell r="A8" t="str">
            <v>0180</v>
          </cell>
          <cell r="B8" t="str">
            <v>Aurora Public Schools-Even Start Program</v>
          </cell>
          <cell r="C8" t="str">
            <v>Paula Niemi</v>
          </cell>
          <cell r="D8" t="str">
            <v>15701 E 1st Ave, Suite 217</v>
          </cell>
          <cell r="E8" t="str">
            <v>Aurora, CO  80010</v>
          </cell>
          <cell r="F8" t="str">
            <v>(303) 340-0864</v>
          </cell>
          <cell r="G8" t="str">
            <v>(303) 326-1283</v>
          </cell>
        </row>
        <row r="9">
          <cell r="A9" t="str">
            <v>0480</v>
          </cell>
          <cell r="B9" t="str">
            <v>Boulder Valley Family Literacy Program</v>
          </cell>
          <cell r="C9" t="str">
            <v>Karen Carr</v>
          </cell>
          <cell r="D9" t="str">
            <v>6500 Arapahoe, PO Box 9011</v>
          </cell>
          <cell r="E9" t="str">
            <v>Boulder, CO  80304</v>
          </cell>
          <cell r="F9" t="str">
            <v>(303) 245-5826</v>
          </cell>
          <cell r="G9" t="str">
            <v>(303) 245-5933</v>
          </cell>
          <cell r="H9" t="str">
            <v>karen_carr@bvsd.org</v>
          </cell>
        </row>
        <row r="10">
          <cell r="A10" t="str">
            <v>Y696</v>
          </cell>
          <cell r="B10" t="str">
            <v>Byron Syring DELTA Center</v>
          </cell>
          <cell r="C10" t="str">
            <v>Pam Bricker</v>
          </cell>
          <cell r="D10" t="str">
            <v>345 E Prospect Ave</v>
          </cell>
          <cell r="E10" t="str">
            <v>Monte Vista, CO  81144</v>
          </cell>
          <cell r="F10" t="str">
            <v>(719) 852-2212</v>
          </cell>
          <cell r="G10" t="str">
            <v>(719) 852-6184</v>
          </cell>
          <cell r="H10" t="str">
            <v>pam@monte.k12.co.us</v>
          </cell>
        </row>
        <row r="11">
          <cell r="A11" t="str">
            <v>Y800</v>
          </cell>
          <cell r="B11" t="str">
            <v>Catholic Charities- Rishel Beacon</v>
          </cell>
          <cell r="C11" t="str">
            <v>Chanin Deane</v>
          </cell>
          <cell r="D11" t="str">
            <v>4045 Pecos St</v>
          </cell>
          <cell r="E11" t="str">
            <v>Denver, CO 80211</v>
          </cell>
          <cell r="F11" t="str">
            <v>(720) 424-6298</v>
          </cell>
          <cell r="G11" t="str">
            <v>(720) 424-6315</v>
          </cell>
          <cell r="H11" t="str">
            <v>cdeane@ccdenver.org</v>
          </cell>
        </row>
        <row r="12">
          <cell r="A12" t="str">
            <v>Y709</v>
          </cell>
          <cell r="B12" t="str">
            <v>CCD ABE/GED Institute</v>
          </cell>
          <cell r="C12" t="str">
            <v>Paula Bellack</v>
          </cell>
          <cell r="D12" t="str">
            <v>PO Box 173363 - Campus Box 600</v>
          </cell>
          <cell r="E12" t="str">
            <v>Denver, CO  80217</v>
          </cell>
          <cell r="F12" t="str">
            <v>(303) 556-2774</v>
          </cell>
          <cell r="G12" t="str">
            <v>(303) 352-4029</v>
          </cell>
          <cell r="H12" t="str">
            <v>paula.bellack@ccd.edu</v>
          </cell>
        </row>
        <row r="13">
          <cell r="A13" t="str">
            <v>Y646</v>
          </cell>
          <cell r="B13" t="str">
            <v>Colorado Mountain College</v>
          </cell>
          <cell r="C13" t="str">
            <v>Krisan Crow</v>
          </cell>
          <cell r="D13" t="str">
            <v>831 Grand Ave.</v>
          </cell>
          <cell r="E13" t="str">
            <v>Glenwood Springs</v>
          </cell>
          <cell r="F13" t="str">
            <v>(970) 384-8519</v>
          </cell>
          <cell r="H13" t="str">
            <v>kcrow@coloradomtn.edu</v>
          </cell>
        </row>
        <row r="14">
          <cell r="A14" t="str">
            <v>Y706</v>
          </cell>
          <cell r="B14" t="str">
            <v>Delta County Adult Literacy Program</v>
          </cell>
          <cell r="C14" t="str">
            <v>Elliot Jackson</v>
          </cell>
          <cell r="D14" t="str">
            <v>PO Box 718</v>
          </cell>
          <cell r="E14" t="str">
            <v>Hotchkiss, CO  81419</v>
          </cell>
          <cell r="F14" t="str">
            <v>(970) 874-9630</v>
          </cell>
          <cell r="G14" t="str">
            <v>(970) 872-3834</v>
          </cell>
          <cell r="H14" t="str">
            <v>elliotjackson@sopris.net</v>
          </cell>
        </row>
        <row r="15">
          <cell r="A15" t="str">
            <v>Y705</v>
          </cell>
          <cell r="B15" t="str">
            <v>Durango Adult Education Center,  Inc.</v>
          </cell>
          <cell r="C15" t="str">
            <v>Paulette Church</v>
          </cell>
          <cell r="D15" t="str">
            <v>701 Camino Del Reo</v>
          </cell>
          <cell r="E15" t="str">
            <v>Durango, CO  81301</v>
          </cell>
          <cell r="F15" t="str">
            <v>(970) 385-4354</v>
          </cell>
          <cell r="G15" t="str">
            <v>(970) 385-7968</v>
          </cell>
          <cell r="H15" t="str">
            <v>paulette@durangoaec.org</v>
          </cell>
        </row>
        <row r="16">
          <cell r="A16" t="str">
            <v>Y790</v>
          </cell>
          <cell r="B16" t="str">
            <v>Education and Life Training Center</v>
          </cell>
          <cell r="C16" t="str">
            <v>Tracy Mean</v>
          </cell>
          <cell r="D16" t="str">
            <v>401 Linden Street</v>
          </cell>
          <cell r="E16" t="str">
            <v>Fort Collins, CO  80524</v>
          </cell>
          <cell r="F16" t="str">
            <v>(970) 484-4357</v>
          </cell>
          <cell r="G16" t="str">
            <v>(970) 493-0909</v>
          </cell>
          <cell r="H16" t="str">
            <v>tracy@frii.com</v>
          </cell>
        </row>
        <row r="17">
          <cell r="A17" t="str">
            <v>Y693</v>
          </cell>
          <cell r="B17" t="str">
            <v>Focus Points Family Resource Center/Open Book ABE</v>
          </cell>
          <cell r="C17" t="str">
            <v>Cynthia R. Gallegos</v>
          </cell>
          <cell r="D17" t="str">
            <v>3532 Franklin St</v>
          </cell>
          <cell r="E17" t="str">
            <v>Denver, CO  80205</v>
          </cell>
          <cell r="F17" t="str">
            <v>(303) 292-0770</v>
          </cell>
          <cell r="G17" t="str">
            <v>(303) 293-9386</v>
          </cell>
          <cell r="H17" t="str">
            <v>cynrgal@yahoo.com</v>
          </cell>
        </row>
        <row r="18">
          <cell r="A18" t="str">
            <v>Y295</v>
          </cell>
          <cell r="B18" t="str">
            <v>Front Range Community College</v>
          </cell>
          <cell r="C18" t="str">
            <v>Margie Wagner</v>
          </cell>
          <cell r="D18" t="str">
            <v>4616 S. Shields</v>
          </cell>
          <cell r="E18" t="str">
            <v>Fort Collins, CO  80526</v>
          </cell>
          <cell r="F18" t="str">
            <v>(970) 204-8373</v>
          </cell>
          <cell r="G18" t="str">
            <v>(970) 204-8484</v>
          </cell>
          <cell r="H18" t="str">
            <v>margie.wagner@frontrange.edu</v>
          </cell>
        </row>
        <row r="19">
          <cell r="A19" t="str">
            <v>Y927</v>
          </cell>
          <cell r="B19" t="str">
            <v>Gunnison County Literacy Action</v>
          </cell>
          <cell r="C19" t="str">
            <v>Paul Duba</v>
          </cell>
          <cell r="D19" t="str">
            <v>225 N Pine St Suite 5</v>
          </cell>
          <cell r="E19" t="str">
            <v>Gunnison, CO 81230</v>
          </cell>
          <cell r="F19" t="str">
            <v>(970) 641.7684</v>
          </cell>
          <cell r="H19" t="str">
            <v>pduba@gunnisonliteracy.org</v>
          </cell>
        </row>
        <row r="20">
          <cell r="A20" t="str">
            <v>0980</v>
          </cell>
          <cell r="B20" t="str">
            <v>Harrison Adult &amp; Family Education</v>
          </cell>
          <cell r="C20" t="str">
            <v>Jean Koch</v>
          </cell>
          <cell r="D20" t="str">
            <v>2883 S Circle Dr</v>
          </cell>
          <cell r="E20" t="str">
            <v>Colorado Springs, CO  80906</v>
          </cell>
          <cell r="F20" t="str">
            <v>(719) 579-8312</v>
          </cell>
          <cell r="G20" t="str">
            <v>(719 579-2582</v>
          </cell>
          <cell r="H20" t="str">
            <v>jkoch@harrison.k12.co.us</v>
          </cell>
        </row>
        <row r="21">
          <cell r="A21" t="str">
            <v>0030</v>
          </cell>
          <cell r="B21" t="str">
            <v>Intergenerational Learning Center/Adams SD 14.</v>
          </cell>
          <cell r="C21" t="str">
            <v>Vera Atilano</v>
          </cell>
          <cell r="D21" t="str">
            <v>6160 Kearney St.</v>
          </cell>
          <cell r="E21" t="str">
            <v>Commerce City, CO  80022</v>
          </cell>
          <cell r="F21" t="str">
            <v>(303) 289-4396</v>
          </cell>
          <cell r="G21" t="str">
            <v>(303) 853-5574</v>
          </cell>
          <cell r="H21" t="str">
            <v>vatilano@adams14.org</v>
          </cell>
        </row>
        <row r="22">
          <cell r="A22" t="str">
            <v>1510</v>
          </cell>
          <cell r="B22" t="str">
            <v>Lake County School District R-1</v>
          </cell>
          <cell r="C22" t="str">
            <v>Callie Bradley</v>
          </cell>
          <cell r="D22" t="str">
            <v>130 W. 12th Street</v>
          </cell>
          <cell r="E22" t="str">
            <v>Leadville, CO  80461</v>
          </cell>
          <cell r="F22" t="str">
            <v>(719) 486-6897</v>
          </cell>
          <cell r="G22" t="str">
            <v>(719) 486-3421</v>
          </cell>
          <cell r="H22" t="str">
            <v>cbradley@lakecountyschools.net</v>
          </cell>
        </row>
        <row r="23">
          <cell r="A23" t="str">
            <v>Y871</v>
          </cell>
          <cell r="B23" t="str">
            <v>Lamar Community College</v>
          </cell>
          <cell r="C23" t="str">
            <v>Debbie Doe</v>
          </cell>
          <cell r="D23" t="str">
            <v>2401 South Main Street</v>
          </cell>
          <cell r="E23" t="str">
            <v>Lamar, CO  81052</v>
          </cell>
          <cell r="F23" t="str">
            <v>(719) 336-6646</v>
          </cell>
          <cell r="G23" t="str">
            <v>(719) 336-2448</v>
          </cell>
          <cell r="H23" t="str">
            <v>debbie.doe@lamarcc.edu</v>
          </cell>
        </row>
        <row r="24">
          <cell r="A24" t="str">
            <v>Y695</v>
          </cell>
          <cell r="B24" t="str">
            <v>Learning Source for Adults and Families</v>
          </cell>
          <cell r="C24" t="str">
            <v>Susan Lythgoe</v>
          </cell>
          <cell r="D24" t="str">
            <v>455 South Pierce Street</v>
          </cell>
          <cell r="E24" t="str">
            <v>Lakewood, CO  80226</v>
          </cell>
          <cell r="F24" t="str">
            <v>(303) 922-4683</v>
          </cell>
          <cell r="G24" t="str">
            <v>(303) 742-9929</v>
          </cell>
          <cell r="H24" t="str">
            <v>susan@coloradoliteracy.org</v>
          </cell>
        </row>
        <row r="25">
          <cell r="A25" t="str">
            <v>Y697</v>
          </cell>
          <cell r="B25" t="str">
            <v>Literacy Coalition, Jeffco,Links to Literacy</v>
          </cell>
          <cell r="C25" t="str">
            <v>Karen Bowen</v>
          </cell>
          <cell r="D25" t="str">
            <v>11011 W 6th Ave, 2nd Floor</v>
          </cell>
          <cell r="E25" t="str">
            <v>Lakewood, CO  80215</v>
          </cell>
          <cell r="F25" t="str">
            <v>(720) 497-7759</v>
          </cell>
          <cell r="H25" t="str">
            <v>karen.bowen@judicial.state.co.us</v>
          </cell>
        </row>
        <row r="26">
          <cell r="A26" t="str">
            <v>0140</v>
          </cell>
          <cell r="B26" t="str">
            <v>Littleton Public Schools-Adult ESL Program</v>
          </cell>
          <cell r="C26" t="str">
            <v>Jesus Escarcega</v>
          </cell>
          <cell r="D26" t="str">
            <v>5776 South Crocker St.</v>
          </cell>
          <cell r="E26" t="str">
            <v>Littleton, CO  80120</v>
          </cell>
          <cell r="F26" t="str">
            <v>(303) 347-3448</v>
          </cell>
          <cell r="G26" t="str">
            <v>(303) 347-4394</v>
          </cell>
          <cell r="H26" t="str">
            <v xml:space="preserve">jescarcega@lps.k12.co.us </v>
          </cell>
        </row>
        <row r="27">
          <cell r="A27" t="str">
            <v>Y651</v>
          </cell>
          <cell r="B27" t="str">
            <v>Metro State College Family Literacy Program</v>
          </cell>
          <cell r="C27" t="str">
            <v>Susan Cotton</v>
          </cell>
          <cell r="D27" t="str">
            <v>4440 Navajo St</v>
          </cell>
          <cell r="E27" t="str">
            <v>Denver, CO 80211</v>
          </cell>
          <cell r="F27" t="str">
            <v>(303) 458-8063</v>
          </cell>
          <cell r="G27" t="str">
            <v>(303) 458-6646</v>
          </cell>
          <cell r="H27" t="str">
            <v>cottonsu@mscd.edu</v>
          </cell>
        </row>
        <row r="28">
          <cell r="A28" t="str">
            <v>2180</v>
          </cell>
          <cell r="B28" t="str">
            <v>Montrose School District RE-1J</v>
          </cell>
          <cell r="C28" t="str">
            <v>Norma McBryde</v>
          </cell>
          <cell r="D28" t="str">
            <v>PO Box 10,000 (900 Colorado Ave)</v>
          </cell>
          <cell r="E28" t="str">
            <v>Montrose, CO  81402</v>
          </cell>
          <cell r="F28" t="str">
            <v>(970) 249-2028</v>
          </cell>
          <cell r="G28" t="str">
            <v>(970) 249-1172</v>
          </cell>
          <cell r="H28" t="str">
            <v>nmcbryde@mcsd.k12.co.us</v>
          </cell>
        </row>
        <row r="29">
          <cell r="A29" t="str">
            <v>Y703</v>
          </cell>
          <cell r="B29" t="str">
            <v>Morgan Community College - ABE</v>
          </cell>
          <cell r="C29" t="str">
            <v>Julie Waters</v>
          </cell>
          <cell r="D29" t="str">
            <v>117 Main St</v>
          </cell>
          <cell r="E29" t="str">
            <v>Fort Morgan, CO  80701</v>
          </cell>
          <cell r="F29" t="str">
            <v>(970) 542-3270</v>
          </cell>
          <cell r="G29" t="str">
            <v>(970) 867-3425</v>
          </cell>
          <cell r="H29" t="str">
            <v>Julie.Waters@morgancc.edu</v>
          </cell>
        </row>
        <row r="30">
          <cell r="A30" t="str">
            <v>Y712</v>
          </cell>
          <cell r="B30" t="str">
            <v>NAMES-Native American Multicultural Education School</v>
          </cell>
          <cell r="C30" t="str">
            <v>Lynda Nuttall</v>
          </cell>
          <cell r="D30" t="str">
            <v>3600 Morrison Road</v>
          </cell>
          <cell r="E30" t="str">
            <v>Denver, CO  80219</v>
          </cell>
          <cell r="F30" t="str">
            <v>(303) 934-0028</v>
          </cell>
          <cell r="G30" t="str">
            <v>(303) 934-8086</v>
          </cell>
          <cell r="H30" t="str">
            <v>names_inc@qwest.net</v>
          </cell>
        </row>
        <row r="31">
          <cell r="A31" t="str">
            <v>Y699</v>
          </cell>
          <cell r="B31" t="str">
            <v>Northeastern Junior College</v>
          </cell>
          <cell r="C31" t="str">
            <v>Misti Lauer</v>
          </cell>
          <cell r="D31" t="str">
            <v>100 College Avenue</v>
          </cell>
          <cell r="E31" t="str">
            <v>Sterling, CO  80751</v>
          </cell>
          <cell r="F31" t="str">
            <v>(970) 521-6619</v>
          </cell>
          <cell r="G31" t="str">
            <v>(970) 521-6759</v>
          </cell>
          <cell r="H31" t="str">
            <v>misti.lauer@njc.edu</v>
          </cell>
        </row>
        <row r="32">
          <cell r="A32" t="str">
            <v>Y700</v>
          </cell>
          <cell r="B32" t="str">
            <v>Phillips County Family Education Services</v>
          </cell>
          <cell r="C32" t="str">
            <v>Kindra Plumb</v>
          </cell>
          <cell r="D32" t="str">
            <v>221 North Interocean</v>
          </cell>
          <cell r="E32" t="str">
            <v>Holyoke, CO  80734</v>
          </cell>
          <cell r="F32" t="str">
            <v>(970) 854-2595</v>
          </cell>
          <cell r="G32" t="str">
            <v>(970) 854-4095</v>
          </cell>
          <cell r="H32" t="str">
            <v>pcfes@chase3000.com</v>
          </cell>
        </row>
        <row r="33">
          <cell r="A33" t="str">
            <v>Y704</v>
          </cell>
          <cell r="B33" t="str">
            <v>Pueblo Community College-Adult Education Program</v>
          </cell>
          <cell r="C33" t="str">
            <v>John Rouse</v>
          </cell>
          <cell r="D33" t="str">
            <v>900 West Orman Avenue</v>
          </cell>
          <cell r="E33" t="str">
            <v>Pueblo, CO  81004</v>
          </cell>
          <cell r="F33" t="str">
            <v>(719) 549-3257</v>
          </cell>
          <cell r="G33" t="str">
            <v>(719) 549-3139</v>
          </cell>
          <cell r="H33" t="str">
            <v>john.rouse@pueblocc.edu</v>
          </cell>
        </row>
        <row r="34">
          <cell r="A34" t="str">
            <v>Y711</v>
          </cell>
          <cell r="B34" t="str">
            <v>Right to Read of Weld County, Inc.</v>
          </cell>
          <cell r="C34" t="str">
            <v>Cathy Sandoval</v>
          </cell>
          <cell r="D34" t="str">
            <v>3700 Golden Street</v>
          </cell>
          <cell r="E34" t="str">
            <v>Evans, CO  80620</v>
          </cell>
          <cell r="F34" t="str">
            <v>(970) 352-7323</v>
          </cell>
          <cell r="G34" t="str">
            <v>(970) 352-7359</v>
          </cell>
          <cell r="H34" t="str">
            <v>righttoread@comcast.net</v>
          </cell>
        </row>
        <row r="35">
          <cell r="A35" t="str">
            <v>Y825</v>
          </cell>
          <cell r="B35" t="str">
            <v>Skinner Neighborhood Center</v>
          </cell>
          <cell r="C35" t="str">
            <v>Sandy Baca-Sandoval</v>
          </cell>
          <cell r="D35" t="str">
            <v>3435 W 40th Ave</v>
          </cell>
          <cell r="E35" t="str">
            <v>Denver, CO 80211</v>
          </cell>
          <cell r="F35" t="str">
            <v>(720) 424-1475</v>
          </cell>
          <cell r="G35" t="str">
            <v>(720) 424-1445</v>
          </cell>
          <cell r="H35" t="str">
            <v>sandy_baca-sandoval@dpsk12.org</v>
          </cell>
        </row>
        <row r="36">
          <cell r="A36" t="str">
            <v>9060</v>
          </cell>
          <cell r="B36" t="str">
            <v>South Central BOCES</v>
          </cell>
          <cell r="C36" t="str">
            <v>Rachel Dominguez</v>
          </cell>
          <cell r="D36" t="str">
            <v>323 S. Purcell Blvd.</v>
          </cell>
          <cell r="E36" t="str">
            <v>Pueblo West, CO  81007</v>
          </cell>
          <cell r="F36" t="str">
            <v>(719) 647-0023</v>
          </cell>
          <cell r="G36" t="str">
            <v>(719) 647-0136</v>
          </cell>
          <cell r="H36" t="str">
            <v>dominguez-r@scboces.k12.co.us</v>
          </cell>
        </row>
        <row r="37">
          <cell r="A37" t="str">
            <v>9080</v>
          </cell>
          <cell r="B37" t="str">
            <v>Southwest BOCES-Adult Education Program</v>
          </cell>
          <cell r="C37" t="str">
            <v>Ann Miller</v>
          </cell>
          <cell r="D37" t="str">
            <v>PO Box 1420  (121 East First Street)</v>
          </cell>
          <cell r="E37" t="str">
            <v>Cortez, CO  81321</v>
          </cell>
          <cell r="F37" t="str">
            <v>(970) 565-1601</v>
          </cell>
          <cell r="G37" t="str">
            <v>(970) 566-1605</v>
          </cell>
          <cell r="H37" t="str">
            <v>amiller@swadulted.com</v>
          </cell>
        </row>
        <row r="38">
          <cell r="A38" t="str">
            <v>Y701</v>
          </cell>
          <cell r="B38" t="str">
            <v>Spring Institute for Intercultural Learning</v>
          </cell>
          <cell r="C38" t="str">
            <v>Barbara Sample</v>
          </cell>
          <cell r="D38" t="str">
            <v>1610 Emerson Street</v>
          </cell>
          <cell r="E38" t="str">
            <v>Denver, CO  80218</v>
          </cell>
          <cell r="F38" t="str">
            <v>(303) 863-0188</v>
          </cell>
          <cell r="G38" t="str">
            <v>(303) 863-0178</v>
          </cell>
          <cell r="H38" t="str">
            <v>bsample@springinstitute.org</v>
          </cell>
        </row>
        <row r="39">
          <cell r="A39" t="str">
            <v>0470</v>
          </cell>
          <cell r="B39" t="str">
            <v>St. Vrain Adult Education</v>
          </cell>
          <cell r="C39" t="str">
            <v>Mary Willoughby</v>
          </cell>
          <cell r="D39" t="str">
            <v>619 Bowen Street</v>
          </cell>
          <cell r="E39" t="str">
            <v>Longmont, CO  80501</v>
          </cell>
          <cell r="F39" t="str">
            <v>(303) 702-7901</v>
          </cell>
          <cell r="G39" t="str">
            <v>(303) 776-7426</v>
          </cell>
          <cell r="H39" t="str">
            <v xml:space="preserve">willoughby_mary@stvrain.k12.co.us </v>
          </cell>
        </row>
        <row r="40">
          <cell r="A40" t="str">
            <v>Y863</v>
          </cell>
          <cell r="B40" t="str">
            <v>Summer Scholars</v>
          </cell>
          <cell r="C40" t="str">
            <v>Karin Hostetter</v>
          </cell>
          <cell r="D40" t="str">
            <v>3401 Quebec St, Suite 5010</v>
          </cell>
          <cell r="E40" t="str">
            <v>Denver, Co 80207</v>
          </cell>
          <cell r="F40" t="str">
            <v>(303) 355-0290</v>
          </cell>
          <cell r="G40" t="str">
            <v>(303) 355-0883</v>
          </cell>
          <cell r="H40" t="str">
            <v>khostetter@summerscholars.org</v>
          </cell>
        </row>
        <row r="41">
          <cell r="A41" t="str">
            <v>Y001</v>
          </cell>
          <cell r="B41" t="str">
            <v>TSJC - Adult Education Services</v>
          </cell>
          <cell r="C41" t="str">
            <v>Nancy Wilkinson</v>
          </cell>
          <cell r="D41" t="str">
            <v>600 Prospect</v>
          </cell>
          <cell r="E41" t="str">
            <v>Trinidad, CO  81082</v>
          </cell>
          <cell r="F41" t="str">
            <v>(719) 846-5682</v>
          </cell>
          <cell r="G41" t="str">
            <v>(719) 846-5683</v>
          </cell>
          <cell r="H41" t="str">
            <v>nancy.wilkinson@trinidadstate.edu</v>
          </cell>
        </row>
        <row r="42">
          <cell r="A42" t="str">
            <v>Y743</v>
          </cell>
          <cell r="B42" t="str">
            <v>Valley Campus of Trinidad State Jr. College</v>
          </cell>
          <cell r="C42" t="str">
            <v>Anna Mae Rael-Lindsay</v>
          </cell>
          <cell r="D42" t="str">
            <v>1011 Main Street</v>
          </cell>
          <cell r="E42" t="str">
            <v>Alamosa, CO  81101</v>
          </cell>
          <cell r="F42" t="str">
            <v>(719) 589-7058</v>
          </cell>
          <cell r="G42" t="str">
            <v>(719) 589-1405</v>
          </cell>
          <cell r="H42" t="str">
            <v>annamae.rael-lindsay@trinidadstate.edu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nstructions"/>
      <sheetName val="2-Cover Page"/>
      <sheetName val="3-Budget Detail"/>
      <sheetName val="4-Equipment"/>
      <sheetName val="5-Budget Summary"/>
      <sheetName val="6-AFR Detail"/>
      <sheetName val="7-AFR Equipment"/>
      <sheetName val="8-Annual Financial Report"/>
      <sheetName val="6-Error Checking"/>
      <sheetName val="7-Indirect Rates"/>
      <sheetName val="Other"/>
    </sheetNames>
    <sheetDataSet>
      <sheetData sheetId="0" refreshError="1"/>
      <sheetData sheetId="1">
        <row r="4">
          <cell r="C4" t="str">
            <v>9160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Original Budget</v>
          </cell>
        </row>
        <row r="5">
          <cell r="A5" t="str">
            <v>Year2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3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ylsma_b@cde.state.co.us" TargetMode="External"/><Relationship Id="rId1" Type="http://schemas.openxmlformats.org/officeDocument/2006/relationships/hyperlink" Target="mailto:davis_e@cde.state.co.u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  <pageSetUpPr fitToPage="1"/>
  </sheetPr>
  <dimension ref="A1"/>
  <sheetViews>
    <sheetView zoomScaleNormal="100" workbookViewId="0">
      <selection activeCell="H42" sqref="H42"/>
    </sheetView>
  </sheetViews>
  <sheetFormatPr defaultRowHeight="12.75"/>
  <cols>
    <col min="1" max="1" width="94.28515625" customWidth="1"/>
    <col min="8" max="8" width="18.140625" customWidth="1"/>
    <col min="9" max="9" width="20.7109375" customWidth="1"/>
  </cols>
  <sheetData/>
  <sheetProtection password="EF32" sheet="1" objects="1" scenarios="1"/>
  <phoneticPr fontId="14" type="noConversion"/>
  <pageMargins left="0.5" right="0.5" top="0.19" bottom="0.76" header="0" footer="0.41"/>
  <pageSetup scale="69" fitToHeight="4" orientation="portrait" r:id="rId1"/>
  <headerFooter alignWithMargins="0">
    <oddFooter>&amp;LPage &amp;P of &amp;N&amp;C&amp;D &amp;T&amp;R&amp;A</oddFooter>
  </headerFooter>
  <rowBreaks count="5" manualBreakCount="5">
    <brk id="51" max="16383" man="1"/>
    <brk id="53" max="16383" man="1"/>
    <brk id="54" max="16383" man="1"/>
    <brk id="55" max="16383" man="1"/>
    <brk id="104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>
              <from>
                <xdr:col>0</xdr:col>
                <xdr:colOff>304800</xdr:colOff>
                <xdr:row>0</xdr:row>
                <xdr:rowOff>0</xdr:rowOff>
              </from>
              <to>
                <xdr:col>5</xdr:col>
                <xdr:colOff>533400</xdr:colOff>
                <xdr:row>38</xdr:row>
                <xdr:rowOff>38100</xdr:rowOff>
              </to>
            </anchor>
          </objectPr>
        </oleObject>
      </mc:Choice>
      <mc:Fallback>
        <oleObject progId="Word.Document.8" shapeId="8193" r:id="rId4"/>
      </mc:Fallback>
    </mc:AlternateContent>
    <mc:AlternateContent xmlns:mc="http://schemas.openxmlformats.org/markup-compatibility/2006">
      <mc:Choice Requires="x14">
        <oleObject progId="Word.Document.8" shapeId="8194" r:id="rId6">
          <objectPr defaultSize="0" r:id="rId7">
            <anchor moveWithCells="1" sizeWithCells="1">
              <from>
                <xdr:col>0</xdr:col>
                <xdr:colOff>304800</xdr:colOff>
                <xdr:row>39</xdr:row>
                <xdr:rowOff>19050</xdr:rowOff>
              </from>
              <to>
                <xdr:col>5</xdr:col>
                <xdr:colOff>571500</xdr:colOff>
                <xdr:row>73</xdr:row>
                <xdr:rowOff>19050</xdr:rowOff>
              </to>
            </anchor>
          </objectPr>
        </oleObject>
      </mc:Choice>
      <mc:Fallback>
        <oleObject progId="Word.Document.8" shapeId="8194" r:id="rId6"/>
      </mc:Fallback>
    </mc:AlternateContent>
    <mc:AlternateContent xmlns:mc="http://schemas.openxmlformats.org/markup-compatibility/2006">
      <mc:Choice Requires="x14">
        <oleObject progId="Word.Document.8" shapeId="8195" r:id="rId8">
          <objectPr defaultSize="0" autoPict="0" r:id="rId9">
            <anchor moveWithCells="1">
              <from>
                <xdr:col>0</xdr:col>
                <xdr:colOff>314325</xdr:colOff>
                <xdr:row>74</xdr:row>
                <xdr:rowOff>19050</xdr:rowOff>
              </from>
              <to>
                <xdr:col>5</xdr:col>
                <xdr:colOff>581025</xdr:colOff>
                <xdr:row>101</xdr:row>
                <xdr:rowOff>28575</xdr:rowOff>
              </to>
            </anchor>
          </objectPr>
        </oleObject>
      </mc:Choice>
      <mc:Fallback>
        <oleObject progId="Word.Document.8" shapeId="8195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46"/>
  <sheetViews>
    <sheetView tabSelected="1" zoomScaleNormal="100" workbookViewId="0">
      <selection activeCell="D30" sqref="D30"/>
    </sheetView>
  </sheetViews>
  <sheetFormatPr defaultColWidth="0" defaultRowHeight="12.75" zeroHeight="1"/>
  <cols>
    <col min="1" max="1" width="13.42578125" style="90" bestFit="1" customWidth="1"/>
    <col min="2" max="2" width="24.28515625" style="92" customWidth="1"/>
    <col min="3" max="3" width="23.5703125" style="92" customWidth="1"/>
    <col min="4" max="4" width="20.140625" style="92" customWidth="1"/>
    <col min="5" max="5" width="16.85546875" style="92" customWidth="1"/>
    <col min="6" max="6" width="18.7109375" style="92" customWidth="1"/>
    <col min="7" max="7" width="15" style="92" customWidth="1"/>
    <col min="8" max="8" width="12.28515625" style="92" hidden="1" customWidth="1"/>
    <col min="9" max="16384" width="14.28515625" style="92" hidden="1"/>
  </cols>
  <sheetData>
    <row r="1" spans="1:8" s="1" customFormat="1" ht="18.75" customHeight="1">
      <c r="A1" s="234" t="s">
        <v>557</v>
      </c>
      <c r="B1" s="234"/>
      <c r="C1" s="234"/>
      <c r="D1" s="234"/>
      <c r="E1" s="234"/>
      <c r="F1" s="234"/>
      <c r="G1" s="234"/>
      <c r="H1" s="28"/>
    </row>
    <row r="2" spans="1:8" s="1" customFormat="1">
      <c r="A2" s="235" t="s">
        <v>591</v>
      </c>
      <c r="B2" s="235"/>
      <c r="C2" s="235"/>
      <c r="D2" s="235"/>
      <c r="E2" s="235"/>
      <c r="F2" s="235"/>
      <c r="G2" s="235"/>
      <c r="H2" s="29"/>
    </row>
    <row r="3" spans="1:8" s="1" customFormat="1">
      <c r="A3" s="90"/>
      <c r="B3" s="91"/>
      <c r="C3" s="92"/>
      <c r="D3" s="93"/>
      <c r="E3" s="92"/>
      <c r="F3" s="92"/>
      <c r="G3" s="92"/>
    </row>
    <row r="4" spans="1:8" s="1" customFormat="1" ht="18.75" customHeight="1">
      <c r="A4" s="96"/>
      <c r="B4" s="219" t="s">
        <v>590</v>
      </c>
      <c r="C4" s="220"/>
      <c r="D4" s="92"/>
      <c r="E4" s="188"/>
      <c r="F4" s="187"/>
      <c r="G4" s="92"/>
    </row>
    <row r="5" spans="1:8" s="1" customFormat="1" ht="18.75" customHeight="1">
      <c r="A5" s="96"/>
      <c r="B5" s="191" t="s">
        <v>184</v>
      </c>
      <c r="C5" s="209"/>
      <c r="D5" s="189" t="e">
        <f>VLOOKUP(C5,'9-Indirect Rates'!A1:D199,3,FALSE)</f>
        <v>#N/A</v>
      </c>
      <c r="E5" s="92"/>
      <c r="F5" s="187"/>
      <c r="G5" s="92"/>
    </row>
    <row r="6" spans="1:8" s="1" customFormat="1" ht="18.75" customHeight="1">
      <c r="A6" s="96"/>
      <c r="B6" s="106" t="s">
        <v>92</v>
      </c>
      <c r="C6" s="193" t="e">
        <f>VLOOKUP(C5,'9-Indirect Rates'!A1:D199,4,FALSE)</f>
        <v>#N/A</v>
      </c>
      <c r="D6" s="92"/>
      <c r="E6" s="92"/>
      <c r="F6" s="92"/>
      <c r="G6" s="92"/>
    </row>
    <row r="7" spans="1:8" s="1" customFormat="1" ht="6.75" customHeight="1">
      <c r="A7" s="96"/>
      <c r="B7" s="107"/>
      <c r="C7" s="104"/>
      <c r="D7" s="104"/>
      <c r="E7" s="92"/>
      <c r="F7" s="92"/>
      <c r="G7" s="92"/>
    </row>
    <row r="8" spans="1:8" s="1" customFormat="1">
      <c r="A8" s="96"/>
      <c r="B8" s="108" t="s">
        <v>44</v>
      </c>
      <c r="C8" s="221"/>
      <c r="D8" s="92"/>
      <c r="E8" s="92"/>
      <c r="F8" s="92"/>
      <c r="G8" s="92"/>
    </row>
    <row r="9" spans="1:8" s="1" customFormat="1">
      <c r="A9" s="96"/>
      <c r="B9" s="108" t="s">
        <v>1</v>
      </c>
      <c r="C9" s="222"/>
      <c r="D9" s="92"/>
      <c r="E9" s="92"/>
      <c r="F9" s="92"/>
      <c r="G9" s="92"/>
    </row>
    <row r="10" spans="1:8" s="1" customFormat="1">
      <c r="A10" s="96"/>
      <c r="B10" s="95" t="s">
        <v>2</v>
      </c>
      <c r="C10" s="223"/>
      <c r="D10" s="92"/>
      <c r="E10" s="92"/>
      <c r="F10" s="92"/>
      <c r="G10" s="92"/>
    </row>
    <row r="11" spans="1:8" s="1" customFormat="1">
      <c r="A11" s="96"/>
      <c r="B11" s="95"/>
      <c r="C11" s="92"/>
      <c r="D11" s="92"/>
      <c r="E11" s="92"/>
      <c r="F11" s="92"/>
      <c r="G11" s="92"/>
    </row>
    <row r="12" spans="1:8" s="1" customFormat="1">
      <c r="A12" s="90"/>
      <c r="B12" s="109" t="s">
        <v>3</v>
      </c>
      <c r="C12" s="92"/>
      <c r="D12" s="105"/>
      <c r="E12" s="92"/>
      <c r="F12" s="92"/>
      <c r="G12" s="92"/>
    </row>
    <row r="13" spans="1:8" s="1" customFormat="1">
      <c r="A13" s="90"/>
      <c r="B13" s="95" t="s">
        <v>4</v>
      </c>
      <c r="C13" s="236"/>
      <c r="D13" s="236"/>
      <c r="E13" s="236"/>
      <c r="F13" s="92"/>
      <c r="G13" s="92"/>
    </row>
    <row r="14" spans="1:8" s="1" customFormat="1">
      <c r="A14" s="90"/>
      <c r="B14" s="95" t="s">
        <v>5</v>
      </c>
      <c r="C14" s="236"/>
      <c r="D14" s="236"/>
      <c r="E14" s="236"/>
      <c r="F14" s="92"/>
      <c r="G14" s="92"/>
    </row>
    <row r="15" spans="1:8" s="1" customFormat="1">
      <c r="A15" s="90"/>
      <c r="B15" s="95" t="s">
        <v>6</v>
      </c>
      <c r="C15" s="237"/>
      <c r="D15" s="236"/>
      <c r="E15" s="236"/>
      <c r="F15" s="92"/>
      <c r="G15" s="92"/>
    </row>
    <row r="16" spans="1:8" ht="9" customHeight="1">
      <c r="B16" s="95"/>
      <c r="C16" s="96"/>
      <c r="D16" s="96"/>
      <c r="E16" s="96"/>
    </row>
    <row r="17" spans="1:7" ht="16.5" customHeight="1">
      <c r="A17" s="97"/>
      <c r="B17" s="95" t="s">
        <v>51</v>
      </c>
      <c r="C17" s="98" t="s">
        <v>592</v>
      </c>
      <c r="D17" s="98" t="s">
        <v>593</v>
      </c>
      <c r="E17" s="98"/>
      <c r="F17" s="98"/>
    </row>
    <row r="18" spans="1:7">
      <c r="B18" s="99" t="s">
        <v>190</v>
      </c>
      <c r="C18" s="100" t="s">
        <v>559</v>
      </c>
      <c r="D18" s="101"/>
    </row>
    <row r="19" spans="1:7">
      <c r="B19" s="190" t="s">
        <v>189</v>
      </c>
      <c r="C19" s="102" t="s">
        <v>188</v>
      </c>
      <c r="D19" s="103"/>
    </row>
    <row r="20" spans="1:7">
      <c r="B20" s="99"/>
      <c r="C20" s="102"/>
      <c r="D20" s="103"/>
    </row>
    <row r="21" spans="1:7">
      <c r="A21" s="232" t="s">
        <v>7</v>
      </c>
      <c r="B21" s="233"/>
      <c r="C21" s="233"/>
      <c r="D21" s="233"/>
      <c r="E21" s="233"/>
      <c r="F21" s="233"/>
      <c r="G21" s="233"/>
    </row>
    <row r="22" spans="1:7">
      <c r="A22" s="232" t="s">
        <v>8</v>
      </c>
      <c r="B22" s="233"/>
      <c r="C22" s="233"/>
      <c r="D22" s="233"/>
      <c r="E22" s="233"/>
      <c r="F22" s="233"/>
      <c r="G22" s="233"/>
    </row>
    <row r="23" spans="1:7">
      <c r="A23" s="96"/>
      <c r="B23" s="149"/>
      <c r="C23" s="130" t="s">
        <v>192</v>
      </c>
      <c r="D23" s="130" t="s">
        <v>193</v>
      </c>
      <c r="E23" s="129"/>
      <c r="F23" s="104"/>
      <c r="G23" s="104"/>
    </row>
    <row r="24" spans="1:7" ht="26.25" customHeight="1">
      <c r="C24" s="131" t="e">
        <f>'4-Budget Summary'!C27</f>
        <v>#N/A</v>
      </c>
      <c r="D24" s="131"/>
    </row>
    <row r="25" spans="1:7"/>
    <row r="26" spans="1:7">
      <c r="B26" s="94"/>
    </row>
    <row r="27" spans="1:7"/>
    <row r="28" spans="1:7"/>
    <row r="29" spans="1:7"/>
    <row r="30" spans="1:7"/>
    <row r="31" spans="1:7"/>
    <row r="32" spans="1:7"/>
    <row r="33"/>
    <row r="34"/>
    <row r="35"/>
    <row r="36"/>
    <row r="37"/>
    <row r="38"/>
    <row r="39"/>
    <row r="40"/>
    <row r="41"/>
    <row r="42"/>
    <row r="43"/>
    <row r="44"/>
    <row r="45"/>
    <row r="46"/>
  </sheetData>
  <sheetProtection password="EF32" sheet="1" objects="1" scenarios="1"/>
  <protectedRanges>
    <protectedRange sqref="C9" name="Range4"/>
    <protectedRange sqref="D18:D20" name="Range1"/>
  </protectedRanges>
  <mergeCells count="7">
    <mergeCell ref="A22:G22"/>
    <mergeCell ref="A1:G1"/>
    <mergeCell ref="A2:G2"/>
    <mergeCell ref="A21:G21"/>
    <mergeCell ref="C13:E13"/>
    <mergeCell ref="C14:E14"/>
    <mergeCell ref="C15:E15"/>
  </mergeCells>
  <phoneticPr fontId="14" type="noConversion"/>
  <conditionalFormatting sqref="C9">
    <cfRule type="expression" dxfId="9" priority="1" stopIfTrue="1">
      <formula>AND(OR(#REF!="original budget",#REF!="Annual financial report"),ISBLANK($C$9)=FALSE)</formula>
    </cfRule>
    <cfRule type="expression" dxfId="8" priority="2" stopIfTrue="1">
      <formula>OR(#REF!="original budget",#REF!="Annual financial report")</formula>
    </cfRule>
  </conditionalFormatting>
  <dataValidations count="3">
    <dataValidation allowBlank="1" showInputMessage="1" showErrorMessage="1" errorTitle="For CDE Use Only" sqref="C24:D24"/>
    <dataValidation type="list" allowBlank="1" showInputMessage="1" showErrorMessage="1" sqref="C8">
      <formula1>budget</formula1>
    </dataValidation>
    <dataValidation allowBlank="1" showInputMessage="1" showErrorMessage="1" prompt="Enter date as shown in the following example:_x000a_(January 23, 2015)" sqref="C10"/>
  </dataValidations>
  <hyperlinks>
    <hyperlink ref="C17" r:id="rId1"/>
    <hyperlink ref="D17" r:id="rId2"/>
  </hyperlinks>
  <pageMargins left="0.5" right="0.5" top="0.75" bottom="0.75" header="0.5" footer="0.5"/>
  <pageSetup scale="98" orientation="landscape" r:id="rId3"/>
  <headerFooter alignWithMargins="0">
    <oddFooter>&amp;LPage &amp;P of &amp;N&amp;C&amp;D &amp;T&amp;R&amp;A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700"/>
  <sheetViews>
    <sheetView zoomScaleNormal="100" workbookViewId="0">
      <pane ySplit="5" topLeftCell="A6" activePane="bottomLeft" state="frozen"/>
      <selection activeCell="A3" sqref="A3"/>
      <selection pane="bottomLeft" activeCell="A3" sqref="A3"/>
    </sheetView>
  </sheetViews>
  <sheetFormatPr defaultColWidth="0" defaultRowHeight="12.75" zeroHeight="1"/>
  <cols>
    <col min="1" max="1" width="37.140625" style="111" customWidth="1"/>
    <col min="2" max="4" width="12.7109375" style="111" customWidth="1"/>
    <col min="5" max="5" width="60.7109375" style="41" customWidth="1"/>
    <col min="6" max="6" width="15.28515625" style="111" customWidth="1"/>
    <col min="7" max="7" width="0" style="111" hidden="1" customWidth="1"/>
    <col min="8" max="8" width="17" style="111" hidden="1" customWidth="1"/>
    <col min="9" max="11" width="0.140625" style="111" hidden="1" customWidth="1"/>
    <col min="12" max="16384" width="0" style="111" hidden="1"/>
  </cols>
  <sheetData>
    <row r="1" spans="1:6">
      <c r="A1" s="238" t="str">
        <f>'2-Cover Page'!A1:G1</f>
        <v>Diagnostic Review and Improvement Planning Grant</v>
      </c>
      <c r="B1" s="239"/>
      <c r="C1" s="239"/>
      <c r="D1" s="239"/>
      <c r="E1" s="239"/>
      <c r="F1" s="240"/>
    </row>
    <row r="2" spans="1:6">
      <c r="A2" s="239" t="s">
        <v>9</v>
      </c>
      <c r="B2" s="239"/>
      <c r="C2" s="239"/>
      <c r="D2" s="239"/>
      <c r="E2" s="239"/>
      <c r="F2" s="240"/>
    </row>
    <row r="3" spans="1:6">
      <c r="A3" s="89" t="e">
        <f>'2-Cover Page'!D5</f>
        <v>#N/A</v>
      </c>
      <c r="B3" s="112"/>
      <c r="C3" s="112"/>
      <c r="D3" s="112"/>
      <c r="E3" s="113"/>
      <c r="F3" s="61">
        <f>'2-Cover Page'!C10</f>
        <v>0</v>
      </c>
    </row>
    <row r="4" spans="1:6">
      <c r="A4" s="56">
        <v>1</v>
      </c>
      <c r="B4" s="56">
        <v>2</v>
      </c>
      <c r="C4" s="56">
        <v>3</v>
      </c>
      <c r="D4" s="56">
        <v>4</v>
      </c>
      <c r="E4" s="62">
        <v>5</v>
      </c>
      <c r="F4" s="57">
        <v>6</v>
      </c>
    </row>
    <row r="5" spans="1:6" ht="38.25">
      <c r="A5" s="114" t="s">
        <v>10</v>
      </c>
      <c r="B5" s="115" t="s">
        <v>83</v>
      </c>
      <c r="C5" s="115" t="s">
        <v>81</v>
      </c>
      <c r="D5" s="115" t="s">
        <v>82</v>
      </c>
      <c r="E5" s="116" t="s">
        <v>47</v>
      </c>
      <c r="F5" s="114" t="s">
        <v>52</v>
      </c>
    </row>
    <row r="6" spans="1:6">
      <c r="A6" s="225"/>
      <c r="B6" s="227"/>
      <c r="C6" s="228"/>
      <c r="D6" s="228"/>
      <c r="E6" s="225"/>
      <c r="F6" s="229"/>
    </row>
    <row r="7" spans="1:6">
      <c r="A7" s="225"/>
      <c r="B7" s="227"/>
      <c r="C7" s="226"/>
      <c r="D7" s="226"/>
      <c r="E7" s="225"/>
      <c r="F7" s="231"/>
    </row>
    <row r="8" spans="1:6">
      <c r="A8" s="225"/>
      <c r="B8" s="227"/>
      <c r="C8" s="228"/>
      <c r="D8" s="228"/>
      <c r="E8" s="225"/>
      <c r="F8" s="231"/>
    </row>
    <row r="9" spans="1:6">
      <c r="A9" s="225"/>
      <c r="B9" s="227"/>
      <c r="C9" s="226"/>
      <c r="D9" s="226"/>
      <c r="E9" s="224"/>
      <c r="F9" s="230"/>
    </row>
    <row r="10" spans="1:6">
      <c r="A10" s="46"/>
      <c r="B10" s="119"/>
      <c r="C10" s="120"/>
      <c r="D10" s="120"/>
      <c r="E10" s="46"/>
      <c r="F10" s="121"/>
    </row>
    <row r="11" spans="1:6">
      <c r="A11" s="46"/>
      <c r="B11" s="119"/>
      <c r="C11" s="118"/>
      <c r="D11" s="118"/>
      <c r="E11" s="46"/>
      <c r="F11" s="121"/>
    </row>
    <row r="12" spans="1:6">
      <c r="A12" s="117"/>
      <c r="B12" s="119"/>
      <c r="C12" s="120"/>
      <c r="D12" s="120"/>
      <c r="E12" s="46"/>
      <c r="F12" s="121"/>
    </row>
    <row r="13" spans="1:6">
      <c r="A13" s="117"/>
      <c r="B13" s="119"/>
      <c r="C13" s="118"/>
      <c r="D13" s="118"/>
      <c r="E13" s="46"/>
      <c r="F13" s="121"/>
    </row>
    <row r="14" spans="1:6">
      <c r="A14" s="117"/>
      <c r="B14" s="119"/>
      <c r="C14" s="120"/>
      <c r="D14" s="120"/>
      <c r="E14" s="46"/>
      <c r="F14" s="121"/>
    </row>
    <row r="15" spans="1:6">
      <c r="A15" s="117"/>
      <c r="B15" s="119"/>
      <c r="C15" s="118"/>
      <c r="D15" s="118"/>
      <c r="E15" s="46"/>
      <c r="F15" s="121"/>
    </row>
    <row r="16" spans="1:6">
      <c r="A16" s="117"/>
      <c r="B16" s="119"/>
      <c r="C16" s="120"/>
      <c r="D16" s="120"/>
      <c r="E16" s="46"/>
      <c r="F16" s="121"/>
    </row>
    <row r="17" spans="1:6">
      <c r="A17" s="117"/>
      <c r="B17" s="119"/>
      <c r="C17" s="118"/>
      <c r="D17" s="118"/>
      <c r="E17" s="45"/>
      <c r="F17" s="121"/>
    </row>
    <row r="18" spans="1:6">
      <c r="A18" s="117"/>
      <c r="B18" s="119"/>
      <c r="C18" s="120"/>
      <c r="D18" s="120"/>
      <c r="E18" s="46"/>
      <c r="F18" s="121"/>
    </row>
    <row r="19" spans="1:6">
      <c r="A19" s="117"/>
      <c r="B19" s="119"/>
      <c r="C19" s="118"/>
      <c r="D19" s="118"/>
      <c r="E19" s="46"/>
      <c r="F19" s="121"/>
    </row>
    <row r="20" spans="1:6">
      <c r="A20" s="117"/>
      <c r="B20" s="119"/>
      <c r="C20" s="118"/>
      <c r="D20" s="118"/>
      <c r="E20" s="46"/>
      <c r="F20" s="121"/>
    </row>
    <row r="21" spans="1:6">
      <c r="A21" s="117"/>
      <c r="B21" s="119"/>
      <c r="C21" s="120"/>
      <c r="D21" s="120"/>
      <c r="E21" s="46"/>
      <c r="F21" s="9"/>
    </row>
    <row r="22" spans="1:6">
      <c r="A22" s="117"/>
      <c r="B22" s="119"/>
      <c r="C22" s="118"/>
      <c r="D22" s="118"/>
      <c r="E22" s="45"/>
      <c r="F22" s="9"/>
    </row>
    <row r="23" spans="1:6">
      <c r="A23" s="117"/>
      <c r="B23" s="119"/>
      <c r="C23" s="120"/>
      <c r="D23" s="120"/>
      <c r="E23" s="46"/>
      <c r="F23" s="9"/>
    </row>
    <row r="24" spans="1:6">
      <c r="A24" s="117"/>
      <c r="B24" s="119"/>
      <c r="C24" s="118"/>
      <c r="D24" s="118"/>
      <c r="E24" s="45"/>
      <c r="F24" s="121"/>
    </row>
    <row r="25" spans="1:6">
      <c r="A25" s="117"/>
      <c r="B25" s="119"/>
      <c r="C25" s="118"/>
      <c r="D25" s="118"/>
      <c r="E25" s="46"/>
      <c r="F25" s="121"/>
    </row>
    <row r="26" spans="1:6">
      <c r="A26" s="117"/>
      <c r="B26" s="119"/>
      <c r="C26" s="118"/>
      <c r="D26" s="118"/>
      <c r="E26" s="47"/>
      <c r="F26" s="121"/>
    </row>
    <row r="27" spans="1:6">
      <c r="A27" s="117"/>
      <c r="B27" s="119"/>
      <c r="C27" s="118"/>
      <c r="D27" s="118"/>
      <c r="E27" s="45"/>
      <c r="F27" s="121"/>
    </row>
    <row r="28" spans="1:6">
      <c r="A28" s="117"/>
      <c r="B28" s="119"/>
      <c r="C28" s="118"/>
      <c r="D28" s="118"/>
      <c r="E28" s="46"/>
      <c r="F28" s="123"/>
    </row>
    <row r="29" spans="1:6">
      <c r="A29" s="117"/>
      <c r="B29" s="119"/>
      <c r="C29" s="118"/>
      <c r="D29" s="118"/>
      <c r="E29" s="124"/>
      <c r="F29" s="121"/>
    </row>
    <row r="30" spans="1:6">
      <c r="A30" s="117"/>
      <c r="B30" s="118"/>
      <c r="C30" s="118"/>
      <c r="D30" s="118"/>
      <c r="E30" s="124"/>
      <c r="F30" s="121"/>
    </row>
    <row r="31" spans="1:6" ht="15">
      <c r="A31" s="117"/>
      <c r="B31" s="122"/>
      <c r="C31" s="118"/>
      <c r="D31" s="118"/>
      <c r="E31" s="45"/>
      <c r="F31" s="121"/>
    </row>
    <row r="32" spans="1:6">
      <c r="A32" s="117"/>
      <c r="B32" s="119"/>
      <c r="C32" s="120"/>
      <c r="D32" s="120"/>
      <c r="E32" s="45"/>
      <c r="F32" s="121"/>
    </row>
    <row r="33" spans="1:6">
      <c r="A33" s="117"/>
      <c r="B33" s="119"/>
      <c r="C33" s="118"/>
      <c r="D33" s="118"/>
      <c r="E33" s="45"/>
      <c r="F33" s="121"/>
    </row>
    <row r="34" spans="1:6" ht="15">
      <c r="A34" s="117"/>
      <c r="B34" s="122"/>
      <c r="C34" s="120"/>
      <c r="D34" s="120"/>
      <c r="E34" s="46"/>
      <c r="F34" s="121"/>
    </row>
    <row r="35" spans="1:6" ht="15">
      <c r="A35" s="117"/>
      <c r="B35" s="122"/>
      <c r="C35" s="120"/>
      <c r="D35" s="120"/>
      <c r="E35" s="45"/>
      <c r="F35" s="121"/>
    </row>
    <row r="36" spans="1:6" ht="15">
      <c r="A36" s="117"/>
      <c r="B36" s="122"/>
      <c r="C36" s="118"/>
      <c r="D36" s="118"/>
      <c r="E36" s="45"/>
      <c r="F36" s="121"/>
    </row>
    <row r="37" spans="1:6" ht="15">
      <c r="A37" s="117"/>
      <c r="B37" s="122"/>
      <c r="C37" s="118"/>
      <c r="D37" s="118"/>
      <c r="E37" s="45"/>
      <c r="F37" s="121"/>
    </row>
    <row r="38" spans="1:6" ht="15">
      <c r="A38" s="117"/>
      <c r="B38" s="122"/>
      <c r="C38" s="120"/>
      <c r="D38" s="120"/>
      <c r="E38" s="45"/>
      <c r="F38" s="121"/>
    </row>
    <row r="39" spans="1:6">
      <c r="A39" s="117"/>
      <c r="B39" s="119"/>
      <c r="C39" s="120"/>
      <c r="D39" s="120"/>
      <c r="E39" s="45"/>
      <c r="F39" s="9"/>
    </row>
    <row r="40" spans="1:6">
      <c r="A40" s="117"/>
      <c r="B40" s="119"/>
      <c r="C40" s="120"/>
      <c r="D40" s="120"/>
      <c r="E40" s="46"/>
      <c r="F40" s="9"/>
    </row>
    <row r="41" spans="1:6">
      <c r="A41" s="117"/>
      <c r="B41" s="119"/>
      <c r="C41" s="120"/>
      <c r="D41" s="120"/>
      <c r="E41" s="45"/>
      <c r="F41" s="9"/>
    </row>
    <row r="42" spans="1:6">
      <c r="A42" s="117"/>
      <c r="B42" s="119"/>
      <c r="C42" s="118"/>
      <c r="D42" s="118"/>
      <c r="E42" s="46"/>
      <c r="F42" s="9"/>
    </row>
    <row r="43" spans="1:6">
      <c r="A43" s="117"/>
      <c r="B43" s="119"/>
      <c r="C43" s="120"/>
      <c r="D43" s="120"/>
      <c r="E43" s="45"/>
      <c r="F43" s="9"/>
    </row>
    <row r="44" spans="1:6">
      <c r="A44" s="117"/>
      <c r="B44" s="119"/>
      <c r="C44" s="118"/>
      <c r="D44" s="118"/>
      <c r="E44" s="45"/>
      <c r="F44" s="9"/>
    </row>
    <row r="45" spans="1:6">
      <c r="A45" s="117"/>
      <c r="B45" s="119"/>
      <c r="C45" s="118"/>
      <c r="D45" s="118"/>
      <c r="E45" s="47"/>
      <c r="F45" s="9"/>
    </row>
    <row r="46" spans="1:6">
      <c r="A46" s="117"/>
      <c r="B46" s="119"/>
      <c r="C46" s="118"/>
      <c r="D46" s="118"/>
      <c r="E46" s="45"/>
      <c r="F46" s="9"/>
    </row>
    <row r="47" spans="1:6">
      <c r="A47" s="117"/>
      <c r="B47" s="119"/>
      <c r="C47" s="118"/>
      <c r="D47" s="118"/>
      <c r="E47" s="45"/>
      <c r="F47" s="9"/>
    </row>
    <row r="48" spans="1:6">
      <c r="A48" s="9"/>
      <c r="B48" s="125"/>
      <c r="C48" s="125"/>
      <c r="D48" s="125"/>
      <c r="E48" s="126"/>
      <c r="F48" s="9"/>
    </row>
    <row r="49" spans="1:6">
      <c r="A49" s="9"/>
      <c r="B49" s="125"/>
      <c r="C49" s="125"/>
      <c r="D49" s="125"/>
      <c r="E49" s="126"/>
      <c r="F49" s="9"/>
    </row>
    <row r="50" spans="1:6">
      <c r="A50" s="9"/>
      <c r="B50" s="125"/>
      <c r="C50" s="125"/>
      <c r="D50" s="125"/>
      <c r="E50" s="126"/>
      <c r="F50" s="9"/>
    </row>
    <row r="51" spans="1:6">
      <c r="A51" s="9"/>
      <c r="B51" s="125"/>
      <c r="C51" s="125"/>
      <c r="D51" s="125"/>
      <c r="E51" s="126"/>
      <c r="F51" s="127"/>
    </row>
    <row r="52" spans="1:6">
      <c r="A52" s="117"/>
      <c r="B52" s="119"/>
      <c r="C52" s="120"/>
      <c r="D52" s="120"/>
      <c r="E52" s="45"/>
      <c r="F52" s="127"/>
    </row>
    <row r="53" spans="1:6">
      <c r="A53" s="117"/>
      <c r="B53" s="119"/>
      <c r="C53" s="118"/>
      <c r="D53" s="118"/>
      <c r="E53" s="45"/>
      <c r="F53" s="127"/>
    </row>
    <row r="54" spans="1:6" ht="15">
      <c r="A54" s="117"/>
      <c r="B54" s="122"/>
      <c r="C54" s="120"/>
      <c r="D54" s="120"/>
      <c r="E54" s="45"/>
      <c r="F54" s="127"/>
    </row>
    <row r="55" spans="1:6" ht="15">
      <c r="A55" s="117"/>
      <c r="B55" s="122"/>
      <c r="C55" s="118"/>
      <c r="D55" s="118"/>
      <c r="E55" s="45"/>
      <c r="F55" s="127"/>
    </row>
    <row r="56" spans="1:6" ht="15">
      <c r="A56" s="117"/>
      <c r="B56" s="122"/>
      <c r="C56" s="118"/>
      <c r="D56" s="118"/>
      <c r="E56" s="45"/>
      <c r="F56" s="127"/>
    </row>
    <row r="57" spans="1:6" ht="15">
      <c r="A57" s="117"/>
      <c r="B57" s="122"/>
      <c r="C57" s="120"/>
      <c r="D57" s="120"/>
      <c r="E57" s="45"/>
      <c r="F57" s="127"/>
    </row>
    <row r="58" spans="1:6">
      <c r="A58" s="117"/>
      <c r="B58" s="119"/>
      <c r="C58" s="120"/>
      <c r="D58" s="120"/>
      <c r="E58" s="45"/>
      <c r="F58" s="127"/>
    </row>
    <row r="59" spans="1:6">
      <c r="A59" s="117"/>
      <c r="B59" s="119"/>
      <c r="C59" s="120"/>
      <c r="D59" s="120"/>
      <c r="E59" s="46"/>
      <c r="F59" s="127"/>
    </row>
    <row r="60" spans="1:6">
      <c r="A60" s="117"/>
      <c r="B60" s="119"/>
      <c r="C60" s="120"/>
      <c r="D60" s="120"/>
      <c r="E60" s="45"/>
      <c r="F60" s="9"/>
    </row>
    <row r="61" spans="1:6">
      <c r="A61" s="117"/>
      <c r="B61" s="119"/>
      <c r="C61" s="118"/>
      <c r="D61" s="118"/>
      <c r="E61" s="46"/>
      <c r="F61" s="9"/>
    </row>
    <row r="62" spans="1:6">
      <c r="A62" s="117"/>
      <c r="B62" s="119"/>
      <c r="C62" s="120"/>
      <c r="D62" s="120"/>
      <c r="E62" s="45"/>
      <c r="F62" s="9"/>
    </row>
    <row r="63" spans="1:6">
      <c r="A63" s="117"/>
      <c r="B63" s="119"/>
      <c r="C63" s="118"/>
      <c r="D63" s="118"/>
      <c r="E63" s="45"/>
      <c r="F63" s="9"/>
    </row>
    <row r="64" spans="1:6">
      <c r="A64" s="117"/>
      <c r="B64" s="119"/>
      <c r="C64" s="118"/>
      <c r="D64" s="118"/>
      <c r="E64" s="47"/>
      <c r="F64" s="9"/>
    </row>
    <row r="65" spans="1:6">
      <c r="A65" s="117"/>
      <c r="B65" s="119"/>
      <c r="C65" s="118"/>
      <c r="D65" s="118"/>
      <c r="E65" s="45"/>
      <c r="F65" s="9"/>
    </row>
    <row r="66" spans="1:6">
      <c r="A66" s="9"/>
      <c r="B66" s="125"/>
      <c r="C66" s="125"/>
      <c r="D66" s="125"/>
      <c r="E66" s="126"/>
      <c r="F66" s="9"/>
    </row>
    <row r="67" spans="1:6">
      <c r="A67" s="9"/>
      <c r="B67" s="125"/>
      <c r="C67" s="125"/>
      <c r="D67" s="125"/>
      <c r="E67" s="126"/>
      <c r="F67" s="9"/>
    </row>
    <row r="68" spans="1:6">
      <c r="A68" s="9"/>
      <c r="B68" s="125"/>
      <c r="C68" s="125"/>
      <c r="D68" s="125"/>
      <c r="E68" s="126"/>
      <c r="F68" s="9"/>
    </row>
    <row r="69" spans="1:6">
      <c r="A69" s="9"/>
      <c r="B69" s="125"/>
      <c r="C69" s="125"/>
      <c r="D69" s="125"/>
      <c r="E69" s="126"/>
      <c r="F69" s="9"/>
    </row>
    <row r="70" spans="1:6">
      <c r="A70" s="9"/>
      <c r="B70" s="125"/>
      <c r="C70" s="125"/>
      <c r="D70" s="125"/>
      <c r="E70" s="126"/>
      <c r="F70" s="9"/>
    </row>
    <row r="71" spans="1:6">
      <c r="A71" s="9"/>
      <c r="B71" s="125"/>
      <c r="C71" s="125"/>
      <c r="D71" s="125"/>
      <c r="E71" s="126"/>
      <c r="F71" s="9"/>
    </row>
    <row r="72" spans="1:6">
      <c r="A72" s="9"/>
      <c r="B72" s="125"/>
      <c r="C72" s="125"/>
      <c r="D72" s="125"/>
      <c r="E72" s="126"/>
      <c r="F72" s="9"/>
    </row>
    <row r="73" spans="1:6">
      <c r="A73" s="9"/>
      <c r="B73" s="125"/>
      <c r="C73" s="125"/>
      <c r="D73" s="125"/>
      <c r="E73" s="126"/>
      <c r="F73" s="9"/>
    </row>
    <row r="74" spans="1:6">
      <c r="A74" s="9"/>
      <c r="B74" s="125"/>
      <c r="C74" s="125"/>
      <c r="D74" s="125"/>
      <c r="E74" s="126"/>
      <c r="F74" s="9"/>
    </row>
    <row r="75" spans="1:6">
      <c r="A75" s="9"/>
      <c r="B75" s="125"/>
      <c r="C75" s="125"/>
      <c r="D75" s="125"/>
      <c r="E75" s="126"/>
      <c r="F75" s="9"/>
    </row>
    <row r="76" spans="1:6">
      <c r="A76" s="9"/>
      <c r="B76" s="125"/>
      <c r="C76" s="125"/>
      <c r="D76" s="125"/>
      <c r="E76" s="126"/>
      <c r="F76" s="9"/>
    </row>
    <row r="77" spans="1:6">
      <c r="A77" s="9"/>
      <c r="B77" s="125"/>
      <c r="C77" s="125"/>
      <c r="D77" s="125"/>
      <c r="E77" s="126"/>
      <c r="F77" s="9"/>
    </row>
    <row r="78" spans="1:6">
      <c r="A78" s="9"/>
      <c r="B78" s="125"/>
      <c r="C78" s="125"/>
      <c r="D78" s="125"/>
      <c r="E78" s="126"/>
      <c r="F78" s="9"/>
    </row>
    <row r="79" spans="1:6">
      <c r="A79" s="9"/>
      <c r="B79" s="125"/>
      <c r="C79" s="125"/>
      <c r="D79" s="125"/>
      <c r="E79" s="126"/>
      <c r="F79" s="9"/>
    </row>
    <row r="80" spans="1:6">
      <c r="A80" s="9"/>
      <c r="B80" s="125"/>
      <c r="C80" s="125"/>
      <c r="D80" s="125"/>
      <c r="E80" s="126"/>
      <c r="F80" s="9"/>
    </row>
    <row r="81" spans="1:6">
      <c r="A81" s="9"/>
      <c r="B81" s="125"/>
      <c r="C81" s="125"/>
      <c r="D81" s="125"/>
      <c r="E81" s="126"/>
      <c r="F81" s="9"/>
    </row>
    <row r="82" spans="1:6">
      <c r="A82" s="9"/>
      <c r="B82" s="125"/>
      <c r="C82" s="125"/>
      <c r="D82" s="125"/>
      <c r="E82" s="126"/>
      <c r="F82" s="9"/>
    </row>
    <row r="83" spans="1:6">
      <c r="A83" s="9"/>
      <c r="B83" s="125"/>
      <c r="C83" s="125"/>
      <c r="D83" s="125"/>
      <c r="E83" s="126"/>
      <c r="F83" s="9"/>
    </row>
    <row r="84" spans="1:6">
      <c r="A84" s="9"/>
      <c r="B84" s="125"/>
      <c r="C84" s="125"/>
      <c r="D84" s="125"/>
      <c r="E84" s="126"/>
      <c r="F84" s="9"/>
    </row>
    <row r="85" spans="1:6">
      <c r="A85" s="9"/>
      <c r="B85" s="125"/>
      <c r="C85" s="125"/>
      <c r="D85" s="125"/>
      <c r="E85" s="126"/>
      <c r="F85" s="9"/>
    </row>
    <row r="86" spans="1:6">
      <c r="A86" s="9"/>
      <c r="B86" s="125"/>
      <c r="C86" s="125"/>
      <c r="D86" s="125"/>
      <c r="E86" s="126"/>
      <c r="F86" s="9"/>
    </row>
    <row r="87" spans="1:6">
      <c r="A87" s="9"/>
      <c r="B87" s="125"/>
      <c r="C87" s="125"/>
      <c r="D87" s="125"/>
      <c r="E87" s="126"/>
      <c r="F87" s="9"/>
    </row>
    <row r="88" spans="1:6">
      <c r="A88" s="9"/>
      <c r="B88" s="125"/>
      <c r="C88" s="125"/>
      <c r="D88" s="125"/>
      <c r="E88" s="126"/>
      <c r="F88" s="9"/>
    </row>
    <row r="89" spans="1:6">
      <c r="A89" s="9"/>
      <c r="B89" s="125"/>
      <c r="C89" s="125"/>
      <c r="D89" s="125"/>
      <c r="E89" s="126"/>
      <c r="F89" s="9"/>
    </row>
    <row r="90" spans="1:6">
      <c r="A90" s="9"/>
      <c r="B90" s="125"/>
      <c r="C90" s="125"/>
      <c r="D90" s="125"/>
      <c r="E90" s="126"/>
      <c r="F90" s="9"/>
    </row>
    <row r="91" spans="1:6">
      <c r="A91" s="9"/>
      <c r="B91" s="125"/>
      <c r="C91" s="125"/>
      <c r="D91" s="125"/>
      <c r="E91" s="126"/>
      <c r="F91" s="9"/>
    </row>
    <row r="92" spans="1:6">
      <c r="A92" s="9"/>
      <c r="B92" s="125"/>
      <c r="C92" s="125"/>
      <c r="D92" s="125"/>
      <c r="E92" s="126"/>
      <c r="F92" s="9"/>
    </row>
    <row r="93" spans="1:6">
      <c r="A93" s="9"/>
      <c r="B93" s="125"/>
      <c r="C93" s="125"/>
      <c r="D93" s="125"/>
      <c r="E93" s="126"/>
      <c r="F93" s="9"/>
    </row>
    <row r="94" spans="1:6">
      <c r="A94" s="9"/>
      <c r="B94" s="125"/>
      <c r="C94" s="125"/>
      <c r="D94" s="125"/>
      <c r="E94" s="126"/>
      <c r="F94" s="9"/>
    </row>
    <row r="95" spans="1:6">
      <c r="A95" s="9"/>
      <c r="B95" s="125"/>
      <c r="C95" s="125"/>
      <c r="D95" s="125"/>
      <c r="E95" s="126"/>
      <c r="F95" s="9"/>
    </row>
    <row r="96" spans="1:6">
      <c r="A96" s="9"/>
      <c r="B96" s="125"/>
      <c r="C96" s="125"/>
      <c r="D96" s="125"/>
      <c r="E96" s="126"/>
      <c r="F96" s="9"/>
    </row>
    <row r="97" spans="1:6">
      <c r="A97" s="9"/>
      <c r="B97" s="125"/>
      <c r="C97" s="125"/>
      <c r="D97" s="125"/>
      <c r="E97" s="126"/>
      <c r="F97" s="9"/>
    </row>
    <row r="98" spans="1:6">
      <c r="A98" s="9"/>
      <c r="B98" s="125"/>
      <c r="C98" s="125"/>
      <c r="D98" s="125"/>
      <c r="E98" s="126"/>
      <c r="F98" s="9"/>
    </row>
    <row r="99" spans="1:6">
      <c r="A99" s="9"/>
      <c r="B99" s="125"/>
      <c r="C99" s="125"/>
      <c r="D99" s="125"/>
      <c r="E99" s="126"/>
      <c r="F99" s="9"/>
    </row>
    <row r="100" spans="1:6">
      <c r="A100" s="9"/>
      <c r="B100" s="125"/>
      <c r="C100" s="125"/>
      <c r="D100" s="125"/>
      <c r="E100" s="126"/>
      <c r="F100" s="9"/>
    </row>
    <row r="101" spans="1:6">
      <c r="A101" s="9"/>
      <c r="B101" s="125"/>
      <c r="C101" s="125"/>
      <c r="D101" s="125"/>
      <c r="E101" s="126"/>
      <c r="F101" s="9"/>
    </row>
    <row r="102" spans="1:6">
      <c r="A102" s="9"/>
      <c r="B102" s="125"/>
      <c r="C102" s="125"/>
      <c r="D102" s="125"/>
      <c r="E102" s="126"/>
      <c r="F102" s="9"/>
    </row>
    <row r="103" spans="1:6">
      <c r="A103" s="9"/>
      <c r="B103" s="125"/>
      <c r="C103" s="125"/>
      <c r="D103" s="125"/>
      <c r="E103" s="126"/>
      <c r="F103" s="9"/>
    </row>
    <row r="104" spans="1:6">
      <c r="A104" s="9"/>
      <c r="B104" s="125"/>
      <c r="C104" s="125"/>
      <c r="D104" s="125"/>
      <c r="E104" s="126"/>
      <c r="F104" s="9"/>
    </row>
    <row r="105" spans="1:6">
      <c r="A105" s="9"/>
      <c r="B105" s="125"/>
      <c r="C105" s="125"/>
      <c r="D105" s="125"/>
      <c r="E105" s="126"/>
      <c r="F105" s="9"/>
    </row>
    <row r="106" spans="1:6">
      <c r="A106" s="9"/>
      <c r="B106" s="125"/>
      <c r="C106" s="125"/>
      <c r="D106" s="125"/>
      <c r="E106" s="126"/>
      <c r="F106" s="9"/>
    </row>
    <row r="107" spans="1:6">
      <c r="A107" s="9"/>
      <c r="B107" s="125"/>
      <c r="C107" s="125"/>
      <c r="D107" s="125"/>
      <c r="E107" s="126"/>
      <c r="F107" s="9"/>
    </row>
    <row r="108" spans="1:6">
      <c r="A108" s="9"/>
      <c r="B108" s="125"/>
      <c r="C108" s="125"/>
      <c r="D108" s="125"/>
      <c r="E108" s="126"/>
      <c r="F108" s="10"/>
    </row>
    <row r="109" spans="1:6">
      <c r="A109" s="9"/>
      <c r="B109" s="125"/>
      <c r="C109" s="125"/>
      <c r="D109" s="125"/>
      <c r="E109" s="126"/>
      <c r="F109" s="128"/>
    </row>
    <row r="110" spans="1:6">
      <c r="A110" s="9"/>
      <c r="B110" s="125"/>
      <c r="C110" s="125"/>
      <c r="D110" s="125"/>
      <c r="E110" s="126"/>
      <c r="F110" s="128"/>
    </row>
    <row r="111" spans="1:6">
      <c r="A111" s="9"/>
      <c r="B111" s="125"/>
      <c r="C111" s="125"/>
      <c r="D111" s="125"/>
      <c r="E111" s="126"/>
      <c r="F111" s="128"/>
    </row>
    <row r="112" spans="1:6">
      <c r="A112" s="9"/>
      <c r="B112" s="125"/>
      <c r="C112" s="125"/>
      <c r="D112" s="125"/>
      <c r="E112" s="126"/>
      <c r="F112" s="128"/>
    </row>
    <row r="113" spans="1:6">
      <c r="A113" s="9"/>
      <c r="B113" s="125"/>
      <c r="C113" s="125"/>
      <c r="D113" s="125"/>
      <c r="E113" s="126"/>
      <c r="F113" s="128"/>
    </row>
    <row r="114" spans="1:6">
      <c r="A114" s="9"/>
      <c r="B114" s="125"/>
      <c r="C114" s="125"/>
      <c r="D114" s="125"/>
      <c r="E114" s="126"/>
      <c r="F114" s="128"/>
    </row>
    <row r="115" spans="1:6">
      <c r="A115" s="9"/>
      <c r="B115" s="125"/>
      <c r="C115" s="125"/>
      <c r="D115" s="125"/>
      <c r="E115" s="126"/>
      <c r="F115" s="128"/>
    </row>
    <row r="116" spans="1:6">
      <c r="A116" s="9"/>
      <c r="B116" s="125"/>
      <c r="C116" s="125"/>
      <c r="D116" s="125"/>
      <c r="E116" s="126"/>
      <c r="F116" s="128"/>
    </row>
    <row r="117" spans="1:6">
      <c r="A117" s="9"/>
      <c r="B117" s="125"/>
      <c r="C117" s="125"/>
      <c r="D117" s="125"/>
      <c r="E117" s="126"/>
      <c r="F117" s="128"/>
    </row>
    <row r="118" spans="1:6">
      <c r="A118" s="9"/>
      <c r="B118" s="125"/>
      <c r="C118" s="125"/>
      <c r="D118" s="125"/>
      <c r="E118" s="126"/>
      <c r="F118" s="128"/>
    </row>
    <row r="119" spans="1:6">
      <c r="A119" s="9"/>
      <c r="B119" s="125"/>
      <c r="C119" s="125"/>
      <c r="D119" s="125"/>
      <c r="E119" s="126"/>
      <c r="F119" s="128"/>
    </row>
    <row r="120" spans="1:6">
      <c r="A120" s="9"/>
      <c r="B120" s="125"/>
      <c r="C120" s="125"/>
      <c r="D120" s="125"/>
      <c r="E120" s="126"/>
      <c r="F120" s="128"/>
    </row>
    <row r="121" spans="1:6">
      <c r="A121" s="9"/>
      <c r="B121" s="125"/>
      <c r="C121" s="125"/>
      <c r="D121" s="125"/>
      <c r="E121" s="126"/>
      <c r="F121" s="128"/>
    </row>
    <row r="122" spans="1:6">
      <c r="A122" s="9"/>
      <c r="B122" s="125"/>
      <c r="C122" s="125"/>
      <c r="D122" s="125"/>
      <c r="E122" s="126"/>
      <c r="F122" s="128"/>
    </row>
    <row r="123" spans="1:6">
      <c r="A123" s="9"/>
      <c r="B123" s="125"/>
      <c r="C123" s="125"/>
      <c r="D123" s="125"/>
      <c r="E123" s="126"/>
      <c r="F123" s="128"/>
    </row>
    <row r="124" spans="1:6">
      <c r="A124" s="9"/>
      <c r="B124" s="125"/>
      <c r="C124" s="125"/>
      <c r="D124" s="125"/>
      <c r="E124" s="126"/>
      <c r="F124" s="128"/>
    </row>
    <row r="125" spans="1:6">
      <c r="A125" s="9"/>
      <c r="B125" s="125"/>
      <c r="C125" s="125"/>
      <c r="D125" s="125"/>
      <c r="E125" s="126"/>
      <c r="F125" s="128"/>
    </row>
    <row r="126" spans="1:6">
      <c r="A126" s="9"/>
      <c r="B126" s="125"/>
      <c r="C126" s="125"/>
      <c r="D126" s="125"/>
      <c r="E126" s="126"/>
      <c r="F126" s="128"/>
    </row>
    <row r="127" spans="1:6">
      <c r="A127" s="9"/>
      <c r="B127" s="125"/>
      <c r="C127" s="125"/>
      <c r="D127" s="125"/>
      <c r="E127" s="126"/>
      <c r="F127" s="128"/>
    </row>
    <row r="128" spans="1:6">
      <c r="A128" s="9"/>
      <c r="B128" s="125"/>
      <c r="C128" s="125"/>
      <c r="D128" s="125"/>
      <c r="E128" s="126"/>
      <c r="F128" s="128"/>
    </row>
    <row r="129" spans="1:6">
      <c r="A129" s="9"/>
      <c r="B129" s="125"/>
      <c r="C129" s="125"/>
      <c r="D129" s="125"/>
      <c r="E129" s="126"/>
      <c r="F129" s="128"/>
    </row>
    <row r="130" spans="1:6">
      <c r="A130" s="9"/>
      <c r="B130" s="125"/>
      <c r="C130" s="125"/>
      <c r="D130" s="125"/>
      <c r="E130" s="126"/>
      <c r="F130" s="128"/>
    </row>
    <row r="131" spans="1:6">
      <c r="A131" s="9"/>
      <c r="B131" s="125"/>
      <c r="C131" s="125"/>
      <c r="D131" s="125"/>
      <c r="E131" s="126"/>
      <c r="F131" s="128"/>
    </row>
    <row r="132" spans="1:6">
      <c r="A132" s="9"/>
      <c r="B132" s="125"/>
      <c r="C132" s="125"/>
      <c r="D132" s="125"/>
      <c r="E132" s="126"/>
      <c r="F132" s="128"/>
    </row>
    <row r="133" spans="1:6">
      <c r="A133" s="9"/>
      <c r="B133" s="125"/>
      <c r="C133" s="125"/>
      <c r="D133" s="125"/>
      <c r="E133" s="126"/>
      <c r="F133" s="128"/>
    </row>
    <row r="134" spans="1:6">
      <c r="A134" s="9"/>
      <c r="B134" s="125"/>
      <c r="C134" s="125"/>
      <c r="D134" s="125"/>
      <c r="E134" s="126"/>
      <c r="F134" s="128"/>
    </row>
    <row r="135" spans="1:6">
      <c r="A135" s="9"/>
      <c r="B135" s="125"/>
      <c r="C135" s="125"/>
      <c r="D135" s="125"/>
      <c r="E135" s="126"/>
      <c r="F135" s="128"/>
    </row>
    <row r="136" spans="1:6">
      <c r="A136" s="9"/>
      <c r="B136" s="125"/>
      <c r="C136" s="125"/>
      <c r="D136" s="125"/>
      <c r="E136" s="126"/>
      <c r="F136" s="128"/>
    </row>
    <row r="137" spans="1:6">
      <c r="A137" s="9"/>
      <c r="B137" s="125"/>
      <c r="C137" s="125"/>
      <c r="D137" s="125"/>
      <c r="E137" s="126"/>
      <c r="F137" s="128"/>
    </row>
    <row r="138" spans="1:6">
      <c r="A138" s="9"/>
      <c r="B138" s="125"/>
      <c r="C138" s="125"/>
      <c r="D138" s="125"/>
      <c r="E138" s="126"/>
      <c r="F138" s="128"/>
    </row>
    <row r="139" spans="1:6">
      <c r="A139" s="9"/>
      <c r="B139" s="125"/>
      <c r="C139" s="125"/>
      <c r="D139" s="125"/>
      <c r="E139" s="126"/>
      <c r="F139" s="128"/>
    </row>
    <row r="140" spans="1:6">
      <c r="A140" s="9"/>
      <c r="B140" s="125"/>
      <c r="C140" s="125"/>
      <c r="D140" s="125"/>
      <c r="E140" s="126"/>
      <c r="F140" s="128"/>
    </row>
    <row r="141" spans="1:6">
      <c r="A141" s="9"/>
      <c r="B141" s="125"/>
      <c r="C141" s="125"/>
      <c r="D141" s="125"/>
      <c r="E141" s="126"/>
      <c r="F141" s="128"/>
    </row>
    <row r="142" spans="1:6">
      <c r="A142" s="9"/>
      <c r="B142" s="125"/>
      <c r="C142" s="125"/>
      <c r="D142" s="125"/>
      <c r="E142" s="126"/>
      <c r="F142" s="128"/>
    </row>
    <row r="143" spans="1:6">
      <c r="A143" s="9"/>
      <c r="B143" s="125"/>
      <c r="C143" s="125"/>
      <c r="D143" s="125"/>
      <c r="E143" s="126"/>
      <c r="F143" s="128"/>
    </row>
    <row r="144" spans="1:6">
      <c r="A144" s="9"/>
      <c r="B144" s="125"/>
      <c r="C144" s="125"/>
      <c r="D144" s="125"/>
      <c r="E144" s="126"/>
      <c r="F144" s="128"/>
    </row>
    <row r="145" spans="1:6">
      <c r="A145" s="9"/>
      <c r="B145" s="125"/>
      <c r="C145" s="125"/>
      <c r="D145" s="125"/>
      <c r="E145" s="126"/>
      <c r="F145" s="128"/>
    </row>
    <row r="146" spans="1:6">
      <c r="A146" s="9"/>
      <c r="B146" s="125"/>
      <c r="C146" s="125"/>
      <c r="D146" s="125"/>
      <c r="E146" s="126"/>
      <c r="F146" s="128"/>
    </row>
    <row r="147" spans="1:6">
      <c r="A147" s="9"/>
      <c r="B147" s="125"/>
      <c r="C147" s="125"/>
      <c r="D147" s="125"/>
      <c r="E147" s="126"/>
      <c r="F147" s="128"/>
    </row>
    <row r="148" spans="1:6">
      <c r="A148" s="9"/>
      <c r="B148" s="125"/>
      <c r="C148" s="125"/>
      <c r="D148" s="125"/>
      <c r="E148" s="126"/>
      <c r="F148" s="128"/>
    </row>
    <row r="149" spans="1:6">
      <c r="A149" s="9"/>
      <c r="B149" s="125"/>
      <c r="C149" s="125"/>
      <c r="D149" s="125"/>
      <c r="E149" s="126"/>
      <c r="F149" s="128"/>
    </row>
    <row r="150" spans="1:6">
      <c r="A150" s="9"/>
      <c r="B150" s="125"/>
      <c r="C150" s="125"/>
      <c r="D150" s="125"/>
      <c r="E150" s="126"/>
      <c r="F150" s="128"/>
    </row>
    <row r="151" spans="1:6">
      <c r="A151" s="9"/>
      <c r="B151" s="125"/>
      <c r="C151" s="125"/>
      <c r="D151" s="125"/>
      <c r="E151" s="126"/>
      <c r="F151" s="128"/>
    </row>
    <row r="152" spans="1:6">
      <c r="A152" s="9"/>
      <c r="B152" s="125"/>
      <c r="C152" s="125"/>
      <c r="D152" s="125"/>
      <c r="E152" s="126"/>
      <c r="F152" s="128"/>
    </row>
    <row r="153" spans="1:6">
      <c r="A153" s="9"/>
      <c r="B153" s="125"/>
      <c r="C153" s="125"/>
      <c r="D153" s="125"/>
      <c r="E153" s="126"/>
      <c r="F153" s="128"/>
    </row>
    <row r="154" spans="1:6">
      <c r="A154" s="9"/>
      <c r="B154" s="125"/>
      <c r="C154" s="125"/>
      <c r="D154" s="125"/>
      <c r="E154" s="126"/>
      <c r="F154" s="128"/>
    </row>
    <row r="155" spans="1:6">
      <c r="A155" s="9"/>
      <c r="B155" s="125"/>
      <c r="C155" s="125"/>
      <c r="D155" s="125"/>
      <c r="E155" s="126"/>
      <c r="F155" s="128"/>
    </row>
    <row r="156" spans="1:6">
      <c r="A156" s="9"/>
      <c r="B156" s="125"/>
      <c r="C156" s="125"/>
      <c r="D156" s="125"/>
      <c r="E156" s="126"/>
      <c r="F156" s="128"/>
    </row>
    <row r="157" spans="1:6">
      <c r="A157" s="9"/>
      <c r="B157" s="125"/>
      <c r="C157" s="125"/>
      <c r="D157" s="125"/>
      <c r="E157" s="126"/>
      <c r="F157" s="128"/>
    </row>
    <row r="158" spans="1:6">
      <c r="A158" s="9"/>
      <c r="B158" s="125"/>
      <c r="C158" s="125"/>
      <c r="D158" s="125"/>
      <c r="E158" s="126"/>
      <c r="F158" s="128"/>
    </row>
    <row r="159" spans="1:6">
      <c r="A159" s="9"/>
      <c r="B159" s="125"/>
      <c r="C159" s="125"/>
      <c r="D159" s="125"/>
      <c r="E159" s="126"/>
      <c r="F159" s="128"/>
    </row>
    <row r="160" spans="1:6">
      <c r="A160" s="9"/>
      <c r="B160" s="125"/>
      <c r="C160" s="125"/>
      <c r="D160" s="125"/>
      <c r="E160" s="126"/>
      <c r="F160" s="128"/>
    </row>
    <row r="161" spans="1:6">
      <c r="A161" s="9"/>
      <c r="B161" s="125"/>
      <c r="C161" s="125"/>
      <c r="D161" s="125"/>
      <c r="E161" s="126"/>
      <c r="F161" s="128"/>
    </row>
    <row r="162" spans="1:6">
      <c r="A162" s="9"/>
      <c r="B162" s="125"/>
      <c r="C162" s="125"/>
      <c r="D162" s="125"/>
      <c r="E162" s="126"/>
      <c r="F162" s="128"/>
    </row>
    <row r="163" spans="1:6">
      <c r="A163" s="9"/>
      <c r="B163" s="125"/>
      <c r="C163" s="125"/>
      <c r="D163" s="125"/>
      <c r="E163" s="126"/>
      <c r="F163" s="128"/>
    </row>
    <row r="164" spans="1:6">
      <c r="A164" s="9"/>
      <c r="B164" s="125"/>
      <c r="C164" s="125"/>
      <c r="D164" s="125"/>
      <c r="E164" s="126"/>
      <c r="F164" s="128"/>
    </row>
    <row r="165" spans="1:6">
      <c r="A165" s="9"/>
      <c r="B165" s="125"/>
      <c r="C165" s="125"/>
      <c r="D165" s="125"/>
      <c r="E165" s="126"/>
      <c r="F165" s="128"/>
    </row>
    <row r="166" spans="1:6">
      <c r="A166" s="9"/>
      <c r="B166" s="125"/>
      <c r="C166" s="125"/>
      <c r="D166" s="125"/>
      <c r="E166" s="126"/>
      <c r="F166" s="128"/>
    </row>
    <row r="167" spans="1:6">
      <c r="A167" s="9"/>
      <c r="B167" s="125"/>
      <c r="C167" s="125"/>
      <c r="D167" s="125"/>
      <c r="E167" s="126"/>
      <c r="F167" s="128"/>
    </row>
    <row r="168" spans="1:6">
      <c r="A168" s="9"/>
      <c r="B168" s="125"/>
      <c r="C168" s="125"/>
      <c r="D168" s="125"/>
      <c r="E168" s="126"/>
      <c r="F168" s="128"/>
    </row>
    <row r="169" spans="1:6">
      <c r="A169" s="9"/>
      <c r="B169" s="125"/>
      <c r="C169" s="125"/>
      <c r="D169" s="125"/>
      <c r="E169" s="126"/>
      <c r="F169" s="128"/>
    </row>
    <row r="170" spans="1:6">
      <c r="A170" s="9"/>
      <c r="B170" s="125"/>
      <c r="C170" s="125"/>
      <c r="D170" s="125"/>
      <c r="E170" s="126"/>
      <c r="F170" s="128"/>
    </row>
    <row r="171" spans="1:6">
      <c r="A171" s="9"/>
      <c r="B171" s="125"/>
      <c r="C171" s="125"/>
      <c r="D171" s="125"/>
      <c r="E171" s="126"/>
      <c r="F171" s="128"/>
    </row>
    <row r="172" spans="1:6">
      <c r="A172" s="9"/>
      <c r="B172" s="125"/>
      <c r="C172" s="125"/>
      <c r="D172" s="125"/>
      <c r="E172" s="126"/>
      <c r="F172" s="128"/>
    </row>
    <row r="173" spans="1:6">
      <c r="A173" s="9"/>
      <c r="B173" s="125"/>
      <c r="C173" s="125"/>
      <c r="D173" s="125"/>
      <c r="E173" s="126"/>
      <c r="F173" s="128"/>
    </row>
    <row r="174" spans="1:6">
      <c r="A174" s="9"/>
      <c r="B174" s="125"/>
      <c r="C174" s="125"/>
      <c r="D174" s="125"/>
      <c r="E174" s="126"/>
      <c r="F174" s="128"/>
    </row>
    <row r="175" spans="1:6">
      <c r="A175" s="9"/>
      <c r="B175" s="125"/>
      <c r="C175" s="125"/>
      <c r="D175" s="125"/>
      <c r="E175" s="126"/>
      <c r="F175" s="128"/>
    </row>
    <row r="176" spans="1:6">
      <c r="A176" s="9"/>
      <c r="B176" s="125"/>
      <c r="C176" s="125"/>
      <c r="D176" s="125"/>
      <c r="E176" s="126"/>
      <c r="F176" s="128"/>
    </row>
    <row r="177" spans="1:6">
      <c r="A177" s="9"/>
      <c r="B177" s="125"/>
      <c r="C177" s="125"/>
      <c r="D177" s="125"/>
      <c r="E177" s="126"/>
      <c r="F177" s="128"/>
    </row>
    <row r="178" spans="1:6">
      <c r="A178" s="9"/>
      <c r="B178" s="125"/>
      <c r="C178" s="125"/>
      <c r="D178" s="125"/>
      <c r="E178" s="126"/>
      <c r="F178" s="128"/>
    </row>
    <row r="179" spans="1:6">
      <c r="A179" s="9"/>
      <c r="B179" s="125"/>
      <c r="C179" s="125"/>
      <c r="D179" s="125"/>
      <c r="E179" s="126"/>
      <c r="F179" s="128"/>
    </row>
    <row r="180" spans="1:6">
      <c r="A180" s="9"/>
      <c r="B180" s="125"/>
      <c r="C180" s="125"/>
      <c r="D180" s="125"/>
      <c r="E180" s="126"/>
      <c r="F180" s="128"/>
    </row>
    <row r="181" spans="1:6">
      <c r="A181" s="9"/>
      <c r="B181" s="125"/>
      <c r="C181" s="125"/>
      <c r="D181" s="125"/>
      <c r="E181" s="126"/>
      <c r="F181" s="128"/>
    </row>
    <row r="182" spans="1:6">
      <c r="A182" s="9"/>
      <c r="B182" s="125"/>
      <c r="C182" s="125"/>
      <c r="D182" s="125"/>
      <c r="E182" s="126"/>
      <c r="F182" s="128"/>
    </row>
    <row r="183" spans="1:6">
      <c r="A183" s="9"/>
      <c r="B183" s="125"/>
      <c r="C183" s="125"/>
      <c r="D183" s="125"/>
      <c r="E183" s="126"/>
      <c r="F183" s="128"/>
    </row>
    <row r="184" spans="1:6">
      <c r="A184" s="9"/>
      <c r="B184" s="125"/>
      <c r="C184" s="125"/>
      <c r="D184" s="125"/>
      <c r="E184" s="126"/>
      <c r="F184" s="128"/>
    </row>
    <row r="185" spans="1:6">
      <c r="A185" s="9"/>
      <c r="B185" s="125"/>
      <c r="C185" s="125"/>
      <c r="D185" s="125"/>
      <c r="E185" s="126"/>
      <c r="F185" s="128"/>
    </row>
    <row r="186" spans="1:6">
      <c r="A186" s="9"/>
      <c r="B186" s="125"/>
      <c r="C186" s="125"/>
      <c r="D186" s="125"/>
      <c r="E186" s="126"/>
      <c r="F186" s="128"/>
    </row>
    <row r="187" spans="1:6">
      <c r="A187" s="9"/>
      <c r="B187" s="125"/>
      <c r="C187" s="125"/>
      <c r="D187" s="125"/>
      <c r="E187" s="126"/>
      <c r="F187" s="128"/>
    </row>
    <row r="188" spans="1:6">
      <c r="A188" s="9"/>
      <c r="B188" s="125"/>
      <c r="C188" s="125"/>
      <c r="D188" s="125"/>
      <c r="E188" s="126"/>
      <c r="F188" s="128"/>
    </row>
    <row r="189" spans="1:6">
      <c r="A189" s="9"/>
      <c r="B189" s="125"/>
      <c r="C189" s="125"/>
      <c r="D189" s="125"/>
      <c r="E189" s="126"/>
      <c r="F189" s="128"/>
    </row>
    <row r="190" spans="1:6">
      <c r="A190" s="9"/>
      <c r="B190" s="125"/>
      <c r="C190" s="125"/>
      <c r="D190" s="125"/>
      <c r="E190" s="126"/>
      <c r="F190" s="128"/>
    </row>
    <row r="191" spans="1:6">
      <c r="A191" s="9"/>
      <c r="B191" s="125"/>
      <c r="C191" s="125"/>
      <c r="D191" s="125"/>
      <c r="E191" s="126"/>
      <c r="F191" s="128"/>
    </row>
    <row r="192" spans="1:6">
      <c r="A192" s="9"/>
      <c r="B192" s="125"/>
      <c r="C192" s="125"/>
      <c r="D192" s="125"/>
      <c r="E192" s="126"/>
      <c r="F192" s="128"/>
    </row>
    <row r="193" spans="1:6">
      <c r="A193" s="9"/>
      <c r="B193" s="125"/>
      <c r="C193" s="125"/>
      <c r="D193" s="125"/>
      <c r="E193" s="126"/>
      <c r="F193" s="128"/>
    </row>
    <row r="194" spans="1:6">
      <c r="A194" s="9"/>
      <c r="B194" s="125"/>
      <c r="C194" s="125"/>
      <c r="D194" s="125"/>
      <c r="E194" s="126"/>
      <c r="F194" s="128"/>
    </row>
    <row r="195" spans="1:6">
      <c r="A195" s="9"/>
      <c r="B195" s="125"/>
      <c r="C195" s="125"/>
      <c r="D195" s="125"/>
      <c r="E195" s="126"/>
      <c r="F195" s="128"/>
    </row>
    <row r="196" spans="1:6">
      <c r="A196" s="9"/>
      <c r="B196" s="125"/>
      <c r="C196" s="125"/>
      <c r="D196" s="125"/>
      <c r="E196" s="126"/>
      <c r="F196" s="128"/>
    </row>
    <row r="197" spans="1:6">
      <c r="A197" s="9"/>
      <c r="B197" s="125"/>
      <c r="C197" s="125"/>
      <c r="D197" s="125"/>
      <c r="E197" s="126"/>
      <c r="F197" s="128"/>
    </row>
    <row r="198" spans="1:6">
      <c r="A198" s="9"/>
      <c r="B198" s="125"/>
      <c r="C198" s="125"/>
      <c r="D198" s="125"/>
      <c r="E198" s="126"/>
      <c r="F198" s="128"/>
    </row>
    <row r="199" spans="1:6">
      <c r="A199" s="9"/>
      <c r="B199" s="125"/>
      <c r="C199" s="125"/>
      <c r="D199" s="125"/>
      <c r="E199" s="126"/>
      <c r="F199" s="128"/>
    </row>
    <row r="200" spans="1:6">
      <c r="A200" s="9"/>
      <c r="B200" s="125"/>
      <c r="C200" s="125"/>
      <c r="D200" s="125"/>
      <c r="E200" s="126"/>
      <c r="F200" s="128"/>
    </row>
    <row r="201" spans="1:6">
      <c r="A201" s="9"/>
      <c r="B201" s="125"/>
      <c r="C201" s="125"/>
      <c r="D201" s="125"/>
      <c r="E201" s="126"/>
      <c r="F201" s="128"/>
    </row>
    <row r="202" spans="1:6">
      <c r="A202" s="9"/>
      <c r="B202" s="125"/>
      <c r="C202" s="125"/>
      <c r="D202" s="125"/>
      <c r="E202" s="126"/>
      <c r="F202" s="128"/>
    </row>
    <row r="203" spans="1:6">
      <c r="A203" s="9"/>
      <c r="B203" s="125"/>
      <c r="C203" s="125"/>
      <c r="D203" s="125"/>
      <c r="E203" s="126"/>
      <c r="F203" s="128"/>
    </row>
    <row r="204" spans="1:6">
      <c r="A204" s="9"/>
      <c r="B204" s="125"/>
      <c r="C204" s="125"/>
      <c r="D204" s="125"/>
      <c r="E204" s="126"/>
      <c r="F204" s="128"/>
    </row>
    <row r="205" spans="1:6">
      <c r="A205" s="9"/>
      <c r="B205" s="125"/>
      <c r="C205" s="125"/>
      <c r="D205" s="125"/>
      <c r="E205" s="126"/>
      <c r="F205" s="128"/>
    </row>
    <row r="206" spans="1:6">
      <c r="A206" s="9"/>
      <c r="B206" s="125"/>
      <c r="C206" s="125"/>
      <c r="D206" s="125"/>
      <c r="E206" s="126"/>
      <c r="F206" s="128"/>
    </row>
    <row r="207" spans="1:6">
      <c r="A207" s="9"/>
      <c r="B207" s="125"/>
      <c r="C207" s="125"/>
      <c r="D207" s="125"/>
      <c r="E207" s="126"/>
      <c r="F207" s="128"/>
    </row>
    <row r="208" spans="1:6">
      <c r="A208" s="9"/>
      <c r="B208" s="125"/>
      <c r="C208" s="125"/>
      <c r="D208" s="125"/>
      <c r="E208" s="126"/>
      <c r="F208" s="128"/>
    </row>
    <row r="209" spans="1:6">
      <c r="A209" s="9"/>
      <c r="B209" s="125"/>
      <c r="C209" s="125"/>
      <c r="D209" s="125"/>
      <c r="E209" s="126"/>
      <c r="F209" s="128"/>
    </row>
    <row r="210" spans="1:6">
      <c r="A210" s="9"/>
      <c r="B210" s="125"/>
      <c r="C210" s="125"/>
      <c r="D210" s="125"/>
      <c r="E210" s="126"/>
      <c r="F210" s="128"/>
    </row>
    <row r="211" spans="1:6">
      <c r="A211" s="9"/>
      <c r="B211" s="125"/>
      <c r="C211" s="125"/>
      <c r="D211" s="125"/>
      <c r="E211" s="126"/>
      <c r="F211" s="128"/>
    </row>
    <row r="212" spans="1:6">
      <c r="A212" s="9"/>
      <c r="B212" s="125"/>
      <c r="C212" s="125"/>
      <c r="D212" s="125"/>
      <c r="E212" s="126"/>
      <c r="F212" s="128"/>
    </row>
    <row r="213" spans="1:6">
      <c r="A213" s="9"/>
      <c r="B213" s="125"/>
      <c r="C213" s="125"/>
      <c r="D213" s="125"/>
      <c r="E213" s="126"/>
      <c r="F213" s="128"/>
    </row>
    <row r="214" spans="1:6">
      <c r="A214" s="9"/>
      <c r="B214" s="125"/>
      <c r="C214" s="125"/>
      <c r="D214" s="125"/>
      <c r="E214" s="126"/>
      <c r="F214" s="128"/>
    </row>
    <row r="215" spans="1:6">
      <c r="A215" s="9"/>
      <c r="B215" s="125"/>
      <c r="C215" s="125"/>
      <c r="D215" s="125"/>
      <c r="E215" s="126"/>
      <c r="F215" s="128"/>
    </row>
    <row r="216" spans="1:6">
      <c r="A216" s="9"/>
      <c r="B216" s="125"/>
      <c r="C216" s="125"/>
      <c r="D216" s="125"/>
      <c r="E216" s="126"/>
      <c r="F216" s="128"/>
    </row>
    <row r="217" spans="1:6">
      <c r="A217" s="9"/>
      <c r="B217" s="125"/>
      <c r="C217" s="125"/>
      <c r="D217" s="125"/>
      <c r="E217" s="126"/>
      <c r="F217" s="128"/>
    </row>
    <row r="218" spans="1:6">
      <c r="A218" s="9"/>
      <c r="B218" s="125"/>
      <c r="C218" s="125"/>
      <c r="D218" s="125"/>
      <c r="E218" s="126"/>
      <c r="F218" s="128"/>
    </row>
    <row r="219" spans="1:6">
      <c r="A219" s="9"/>
      <c r="B219" s="125"/>
      <c r="C219" s="125"/>
      <c r="D219" s="125"/>
      <c r="E219" s="126"/>
      <c r="F219" s="128"/>
    </row>
    <row r="220" spans="1:6">
      <c r="A220" s="9"/>
      <c r="B220" s="125"/>
      <c r="C220" s="125"/>
      <c r="D220" s="125"/>
      <c r="E220" s="126"/>
      <c r="F220" s="128"/>
    </row>
    <row r="221" spans="1:6">
      <c r="A221" s="9"/>
      <c r="B221" s="125"/>
      <c r="C221" s="125"/>
      <c r="D221" s="125"/>
      <c r="E221" s="126"/>
      <c r="F221" s="128"/>
    </row>
    <row r="222" spans="1:6">
      <c r="A222" s="9"/>
      <c r="B222" s="125"/>
      <c r="C222" s="125"/>
      <c r="D222" s="125"/>
      <c r="E222" s="126"/>
      <c r="F222" s="128"/>
    </row>
    <row r="223" spans="1:6">
      <c r="A223" s="9"/>
      <c r="B223" s="125"/>
      <c r="C223" s="125"/>
      <c r="D223" s="125"/>
      <c r="E223" s="126"/>
      <c r="F223" s="128"/>
    </row>
    <row r="224" spans="1:6">
      <c r="A224" s="9"/>
      <c r="B224" s="125"/>
      <c r="C224" s="125"/>
      <c r="D224" s="125"/>
      <c r="E224" s="126"/>
      <c r="F224" s="128"/>
    </row>
    <row r="225" spans="1:6">
      <c r="A225" s="9"/>
      <c r="B225" s="125"/>
      <c r="C225" s="125"/>
      <c r="D225" s="125"/>
      <c r="E225" s="126"/>
      <c r="F225" s="128"/>
    </row>
    <row r="226" spans="1:6">
      <c r="A226" s="9"/>
      <c r="B226" s="125"/>
      <c r="C226" s="125"/>
      <c r="D226" s="125"/>
      <c r="E226" s="126"/>
      <c r="F226" s="128"/>
    </row>
    <row r="227" spans="1:6">
      <c r="A227" s="9"/>
      <c r="B227" s="125"/>
      <c r="C227" s="125"/>
      <c r="D227" s="125"/>
      <c r="E227" s="126"/>
      <c r="F227" s="128"/>
    </row>
    <row r="228" spans="1:6">
      <c r="A228" s="9"/>
      <c r="B228" s="125"/>
      <c r="C228" s="125"/>
      <c r="D228" s="125"/>
      <c r="E228" s="126"/>
      <c r="F228" s="128"/>
    </row>
    <row r="229" spans="1:6">
      <c r="A229" s="9"/>
      <c r="B229" s="125"/>
      <c r="C229" s="125"/>
      <c r="D229" s="125"/>
      <c r="E229" s="126"/>
      <c r="F229" s="128"/>
    </row>
    <row r="230" spans="1:6">
      <c r="A230" s="9"/>
      <c r="B230" s="125"/>
      <c r="C230" s="125"/>
      <c r="D230" s="125"/>
      <c r="E230" s="126"/>
      <c r="F230" s="128"/>
    </row>
    <row r="231" spans="1:6">
      <c r="A231" s="9"/>
      <c r="B231" s="125"/>
      <c r="C231" s="125"/>
      <c r="D231" s="125"/>
      <c r="E231" s="126"/>
      <c r="F231" s="128"/>
    </row>
    <row r="232" spans="1:6">
      <c r="A232" s="9"/>
      <c r="B232" s="125"/>
      <c r="C232" s="125"/>
      <c r="D232" s="125"/>
      <c r="E232" s="126"/>
      <c r="F232" s="128"/>
    </row>
    <row r="233" spans="1:6">
      <c r="A233" s="9"/>
      <c r="B233" s="125"/>
      <c r="C233" s="125"/>
      <c r="D233" s="125"/>
      <c r="E233" s="126"/>
      <c r="F233" s="128"/>
    </row>
    <row r="234" spans="1:6">
      <c r="A234" s="9"/>
      <c r="B234" s="125"/>
      <c r="C234" s="125"/>
      <c r="D234" s="125"/>
      <c r="E234" s="126"/>
      <c r="F234" s="128"/>
    </row>
    <row r="235" spans="1:6">
      <c r="A235" s="9"/>
      <c r="B235" s="125"/>
      <c r="C235" s="125"/>
      <c r="D235" s="125"/>
      <c r="E235" s="126"/>
      <c r="F235" s="128"/>
    </row>
    <row r="236" spans="1:6">
      <c r="A236" s="9"/>
      <c r="B236" s="125"/>
      <c r="C236" s="125"/>
      <c r="D236" s="125"/>
      <c r="E236" s="126"/>
      <c r="F236" s="128"/>
    </row>
    <row r="237" spans="1:6">
      <c r="A237" s="9"/>
      <c r="B237" s="125"/>
      <c r="C237" s="125"/>
      <c r="D237" s="125"/>
      <c r="E237" s="126"/>
      <c r="F237" s="128"/>
    </row>
    <row r="238" spans="1:6">
      <c r="A238" s="9"/>
      <c r="B238" s="125"/>
      <c r="C238" s="125"/>
      <c r="D238" s="125"/>
      <c r="E238" s="126"/>
      <c r="F238" s="128"/>
    </row>
    <row r="239" spans="1:6">
      <c r="A239" s="9"/>
      <c r="B239" s="125"/>
      <c r="C239" s="125"/>
      <c r="D239" s="125"/>
      <c r="E239" s="126"/>
      <c r="F239" s="128"/>
    </row>
    <row r="240" spans="1:6">
      <c r="A240" s="9"/>
      <c r="B240" s="125"/>
      <c r="C240" s="125"/>
      <c r="D240" s="125"/>
      <c r="E240" s="126"/>
      <c r="F240" s="128"/>
    </row>
    <row r="241" spans="1:6">
      <c r="A241" s="9"/>
      <c r="B241" s="125"/>
      <c r="C241" s="125"/>
      <c r="D241" s="125"/>
      <c r="E241" s="126"/>
      <c r="F241" s="128"/>
    </row>
    <row r="242" spans="1:6">
      <c r="A242" s="9"/>
      <c r="B242" s="125"/>
      <c r="C242" s="125"/>
      <c r="D242" s="125"/>
      <c r="E242" s="126"/>
      <c r="F242" s="128"/>
    </row>
    <row r="243" spans="1:6">
      <c r="A243" s="9"/>
      <c r="B243" s="125"/>
      <c r="C243" s="125"/>
      <c r="D243" s="125"/>
      <c r="E243" s="126"/>
      <c r="F243" s="128"/>
    </row>
    <row r="244" spans="1:6">
      <c r="A244" s="9"/>
      <c r="B244" s="125"/>
      <c r="C244" s="125"/>
      <c r="D244" s="125"/>
      <c r="E244" s="126"/>
      <c r="F244" s="128"/>
    </row>
    <row r="245" spans="1:6">
      <c r="A245" s="9"/>
      <c r="B245" s="125"/>
      <c r="C245" s="125"/>
      <c r="D245" s="125"/>
      <c r="E245" s="126"/>
      <c r="F245" s="128"/>
    </row>
    <row r="246" spans="1:6">
      <c r="A246" s="9"/>
      <c r="B246" s="125"/>
      <c r="C246" s="125"/>
      <c r="D246" s="125"/>
      <c r="E246" s="126"/>
      <c r="F246" s="128"/>
    </row>
    <row r="247" spans="1:6">
      <c r="A247" s="9"/>
      <c r="B247" s="125"/>
      <c r="C247" s="125"/>
      <c r="D247" s="125"/>
      <c r="E247" s="126"/>
      <c r="F247" s="128"/>
    </row>
    <row r="248" spans="1:6">
      <c r="A248" s="9"/>
      <c r="B248" s="125"/>
      <c r="C248" s="125"/>
      <c r="D248" s="125"/>
      <c r="E248" s="126"/>
      <c r="F248" s="128"/>
    </row>
    <row r="249" spans="1:6">
      <c r="A249" s="9"/>
      <c r="B249" s="125"/>
      <c r="C249" s="125"/>
      <c r="D249" s="125"/>
      <c r="E249" s="126"/>
      <c r="F249" s="128"/>
    </row>
    <row r="250" spans="1:6">
      <c r="A250" s="9"/>
      <c r="B250" s="125"/>
      <c r="C250" s="125"/>
      <c r="D250" s="125"/>
      <c r="E250" s="126"/>
      <c r="F250" s="128"/>
    </row>
    <row r="251" spans="1:6">
      <c r="A251" s="9"/>
      <c r="B251" s="125"/>
      <c r="C251" s="125"/>
      <c r="D251" s="125"/>
      <c r="E251" s="126"/>
      <c r="F251" s="128"/>
    </row>
    <row r="252" spans="1:6">
      <c r="A252" s="9"/>
      <c r="B252" s="125"/>
      <c r="C252" s="125"/>
      <c r="D252" s="125"/>
      <c r="E252" s="126"/>
      <c r="F252" s="128"/>
    </row>
    <row r="253" spans="1:6">
      <c r="A253" s="9"/>
      <c r="B253" s="125"/>
      <c r="C253" s="125"/>
      <c r="D253" s="125"/>
      <c r="E253" s="126"/>
      <c r="F253" s="128"/>
    </row>
    <row r="254" spans="1:6">
      <c r="A254" s="9"/>
      <c r="B254" s="125"/>
      <c r="C254" s="125"/>
      <c r="D254" s="125"/>
      <c r="E254" s="126"/>
      <c r="F254" s="128"/>
    </row>
    <row r="255" spans="1:6">
      <c r="A255" s="9"/>
      <c r="B255" s="125"/>
      <c r="C255" s="125"/>
      <c r="D255" s="125"/>
      <c r="E255" s="126"/>
      <c r="F255" s="128"/>
    </row>
    <row r="256" spans="1:6">
      <c r="A256" s="9"/>
      <c r="B256" s="125"/>
      <c r="C256" s="125"/>
      <c r="D256" s="125"/>
      <c r="E256" s="126"/>
      <c r="F256" s="128"/>
    </row>
    <row r="257" spans="1:6">
      <c r="A257" s="9"/>
      <c r="B257" s="125"/>
      <c r="C257" s="125"/>
      <c r="D257" s="125"/>
      <c r="E257" s="126"/>
      <c r="F257" s="128"/>
    </row>
    <row r="258" spans="1:6">
      <c r="A258" s="9"/>
      <c r="B258" s="125"/>
      <c r="C258" s="125"/>
      <c r="D258" s="125"/>
      <c r="E258" s="126"/>
      <c r="F258" s="128"/>
    </row>
    <row r="259" spans="1:6">
      <c r="A259" s="9"/>
      <c r="B259" s="125"/>
      <c r="C259" s="125"/>
      <c r="D259" s="125"/>
      <c r="E259" s="126"/>
      <c r="F259" s="128"/>
    </row>
    <row r="260" spans="1:6">
      <c r="A260" s="9"/>
      <c r="B260" s="125"/>
      <c r="C260" s="125"/>
      <c r="D260" s="125"/>
      <c r="E260" s="126"/>
      <c r="F260" s="128"/>
    </row>
    <row r="261" spans="1:6">
      <c r="A261" s="9"/>
      <c r="B261" s="125"/>
      <c r="C261" s="125"/>
      <c r="D261" s="125"/>
      <c r="E261" s="126"/>
      <c r="F261" s="128"/>
    </row>
    <row r="262" spans="1:6">
      <c r="A262" s="9"/>
      <c r="B262" s="125"/>
      <c r="C262" s="125"/>
      <c r="D262" s="125"/>
      <c r="E262" s="126"/>
      <c r="F262" s="128"/>
    </row>
    <row r="263" spans="1:6">
      <c r="A263" s="9"/>
      <c r="B263" s="125"/>
      <c r="C263" s="125"/>
      <c r="D263" s="125"/>
      <c r="E263" s="126"/>
      <c r="F263" s="128"/>
    </row>
    <row r="264" spans="1:6">
      <c r="A264" s="9"/>
      <c r="B264" s="125"/>
      <c r="C264" s="125"/>
      <c r="D264" s="125"/>
      <c r="E264" s="126"/>
      <c r="F264" s="128"/>
    </row>
    <row r="265" spans="1:6">
      <c r="A265" s="9"/>
      <c r="B265" s="125"/>
      <c r="C265" s="125"/>
      <c r="D265" s="125"/>
      <c r="E265" s="126"/>
      <c r="F265" s="128"/>
    </row>
    <row r="266" spans="1:6">
      <c r="A266" s="9"/>
      <c r="B266" s="125"/>
      <c r="C266" s="125"/>
      <c r="D266" s="125"/>
      <c r="E266" s="126"/>
      <c r="F266" s="128"/>
    </row>
    <row r="267" spans="1:6">
      <c r="A267" s="9"/>
      <c r="B267" s="125"/>
      <c r="C267" s="125"/>
      <c r="D267" s="125"/>
      <c r="E267" s="126"/>
      <c r="F267" s="128"/>
    </row>
    <row r="268" spans="1:6">
      <c r="A268" s="9"/>
      <c r="B268" s="125"/>
      <c r="C268" s="125"/>
      <c r="D268" s="125"/>
      <c r="E268" s="126"/>
      <c r="F268" s="128"/>
    </row>
    <row r="269" spans="1:6">
      <c r="A269" s="9"/>
      <c r="B269" s="125"/>
      <c r="C269" s="125"/>
      <c r="D269" s="125"/>
      <c r="E269" s="126"/>
      <c r="F269" s="128"/>
    </row>
    <row r="270" spans="1:6">
      <c r="A270" s="9"/>
      <c r="B270" s="125"/>
      <c r="C270" s="125"/>
      <c r="D270" s="125"/>
      <c r="E270" s="126"/>
      <c r="F270" s="128"/>
    </row>
    <row r="271" spans="1:6">
      <c r="A271" s="9"/>
      <c r="B271" s="125"/>
      <c r="C271" s="125"/>
      <c r="D271" s="125"/>
      <c r="E271" s="126"/>
      <c r="F271" s="128"/>
    </row>
    <row r="272" spans="1:6">
      <c r="A272" s="9"/>
      <c r="B272" s="125"/>
      <c r="C272" s="125"/>
      <c r="D272" s="125"/>
      <c r="E272" s="126"/>
      <c r="F272" s="128"/>
    </row>
    <row r="273" spans="1:6">
      <c r="A273" s="9"/>
      <c r="B273" s="125"/>
      <c r="C273" s="125"/>
      <c r="D273" s="125"/>
      <c r="E273" s="126"/>
      <c r="F273" s="128"/>
    </row>
    <row r="274" spans="1:6">
      <c r="A274" s="9"/>
      <c r="B274" s="125"/>
      <c r="C274" s="125"/>
      <c r="D274" s="125"/>
      <c r="E274" s="126"/>
      <c r="F274" s="128"/>
    </row>
    <row r="275" spans="1:6">
      <c r="A275" s="9"/>
      <c r="B275" s="125"/>
      <c r="C275" s="125"/>
      <c r="D275" s="125"/>
      <c r="E275" s="126"/>
      <c r="F275" s="128"/>
    </row>
    <row r="276" spans="1:6">
      <c r="A276" s="9"/>
      <c r="B276" s="125"/>
      <c r="C276" s="125"/>
      <c r="D276" s="125"/>
      <c r="E276" s="126"/>
      <c r="F276" s="128"/>
    </row>
    <row r="277" spans="1:6">
      <c r="A277" s="9"/>
      <c r="B277" s="125"/>
      <c r="C277" s="125"/>
      <c r="D277" s="125"/>
      <c r="E277" s="126"/>
      <c r="F277" s="128"/>
    </row>
    <row r="278" spans="1:6">
      <c r="A278" s="9"/>
      <c r="B278" s="125"/>
      <c r="C278" s="125"/>
      <c r="D278" s="125"/>
      <c r="E278" s="126"/>
      <c r="F278" s="128"/>
    </row>
    <row r="279" spans="1:6">
      <c r="A279" s="9"/>
      <c r="B279" s="125"/>
      <c r="C279" s="125"/>
      <c r="D279" s="125"/>
      <c r="E279" s="126"/>
      <c r="F279" s="128"/>
    </row>
    <row r="280" spans="1:6">
      <c r="A280" s="9"/>
      <c r="B280" s="125"/>
      <c r="C280" s="125"/>
      <c r="D280" s="125"/>
      <c r="E280" s="126"/>
      <c r="F280" s="128"/>
    </row>
    <row r="281" spans="1:6">
      <c r="A281" s="9"/>
      <c r="B281" s="125"/>
      <c r="C281" s="125"/>
      <c r="D281" s="125"/>
      <c r="E281" s="126"/>
      <c r="F281" s="128"/>
    </row>
    <row r="282" spans="1:6">
      <c r="A282" s="9"/>
      <c r="B282" s="125"/>
      <c r="C282" s="125"/>
      <c r="D282" s="125"/>
      <c r="E282" s="126"/>
      <c r="F282" s="128"/>
    </row>
    <row r="283" spans="1:6">
      <c r="A283" s="9"/>
      <c r="B283" s="125"/>
      <c r="C283" s="125"/>
      <c r="D283" s="125"/>
      <c r="E283" s="126"/>
      <c r="F283" s="128"/>
    </row>
    <row r="284" spans="1:6">
      <c r="A284" s="9"/>
      <c r="B284" s="125"/>
      <c r="C284" s="125"/>
      <c r="D284" s="125"/>
      <c r="E284" s="126"/>
      <c r="F284" s="128"/>
    </row>
    <row r="285" spans="1:6">
      <c r="A285" s="9"/>
      <c r="B285" s="125"/>
      <c r="C285" s="125"/>
      <c r="D285" s="125"/>
      <c r="E285" s="126"/>
      <c r="F285" s="128"/>
    </row>
    <row r="286" spans="1:6">
      <c r="A286" s="9"/>
      <c r="B286" s="125"/>
      <c r="C286" s="125"/>
      <c r="D286" s="125"/>
      <c r="E286" s="126"/>
      <c r="F286" s="128"/>
    </row>
    <row r="287" spans="1:6">
      <c r="A287" s="9"/>
      <c r="B287" s="125"/>
      <c r="C287" s="125"/>
      <c r="D287" s="125"/>
      <c r="E287" s="126"/>
      <c r="F287" s="128"/>
    </row>
    <row r="288" spans="1:6">
      <c r="A288" s="9"/>
      <c r="B288" s="125"/>
      <c r="C288" s="125"/>
      <c r="D288" s="125"/>
      <c r="E288" s="126"/>
      <c r="F288" s="128"/>
    </row>
    <row r="289" spans="1:6">
      <c r="A289" s="9"/>
      <c r="B289" s="125"/>
      <c r="C289" s="125"/>
      <c r="D289" s="125"/>
      <c r="E289" s="126"/>
      <c r="F289" s="128"/>
    </row>
    <row r="290" spans="1:6">
      <c r="A290" s="9"/>
      <c r="B290" s="125"/>
      <c r="C290" s="125"/>
      <c r="D290" s="125"/>
      <c r="E290" s="126"/>
      <c r="F290" s="128"/>
    </row>
    <row r="291" spans="1:6">
      <c r="A291" s="9"/>
      <c r="B291" s="125"/>
      <c r="C291" s="125"/>
      <c r="D291" s="125"/>
      <c r="E291" s="126"/>
      <c r="F291" s="128"/>
    </row>
    <row r="292" spans="1:6">
      <c r="A292" s="9"/>
      <c r="B292" s="125"/>
      <c r="C292" s="125"/>
      <c r="D292" s="125"/>
      <c r="E292" s="126"/>
      <c r="F292" s="128"/>
    </row>
    <row r="293" spans="1:6">
      <c r="A293" s="9"/>
      <c r="B293" s="125"/>
      <c r="C293" s="125"/>
      <c r="D293" s="125"/>
      <c r="E293" s="126"/>
      <c r="F293" s="128"/>
    </row>
    <row r="294" spans="1:6">
      <c r="A294" s="9"/>
      <c r="B294" s="125"/>
      <c r="C294" s="125"/>
      <c r="D294" s="125"/>
      <c r="E294" s="126"/>
      <c r="F294" s="128"/>
    </row>
    <row r="295" spans="1:6">
      <c r="A295" s="9"/>
      <c r="B295" s="125"/>
      <c r="C295" s="125"/>
      <c r="D295" s="125"/>
      <c r="E295" s="126"/>
      <c r="F295" s="128"/>
    </row>
    <row r="296" spans="1:6">
      <c r="A296" s="9"/>
      <c r="B296" s="125"/>
      <c r="C296" s="125"/>
      <c r="D296" s="125"/>
      <c r="E296" s="126"/>
      <c r="F296" s="128"/>
    </row>
    <row r="297" spans="1:6">
      <c r="A297" s="9"/>
      <c r="B297" s="125"/>
      <c r="C297" s="125"/>
      <c r="D297" s="125"/>
      <c r="E297" s="126"/>
      <c r="F297" s="128"/>
    </row>
    <row r="298" spans="1:6">
      <c r="A298" s="9"/>
      <c r="B298" s="125"/>
      <c r="C298" s="125"/>
      <c r="D298" s="125"/>
      <c r="E298" s="126"/>
      <c r="F298" s="128"/>
    </row>
    <row r="299" spans="1:6">
      <c r="A299" s="9"/>
      <c r="B299" s="125"/>
      <c r="C299" s="125"/>
      <c r="D299" s="125"/>
      <c r="E299" s="126"/>
      <c r="F299" s="128"/>
    </row>
    <row r="300" spans="1:6">
      <c r="A300" s="9"/>
      <c r="B300" s="125"/>
      <c r="C300" s="125"/>
      <c r="D300" s="125"/>
      <c r="E300" s="126"/>
      <c r="F300" s="128"/>
    </row>
    <row r="301" spans="1:6">
      <c r="A301" s="9"/>
      <c r="B301" s="125"/>
      <c r="C301" s="125"/>
      <c r="D301" s="125"/>
      <c r="E301" s="126"/>
      <c r="F301" s="128"/>
    </row>
    <row r="302" spans="1:6">
      <c r="A302" s="9"/>
      <c r="B302" s="125"/>
      <c r="C302" s="125"/>
      <c r="D302" s="125"/>
      <c r="E302" s="126"/>
      <c r="F302" s="128"/>
    </row>
    <row r="303" spans="1:6">
      <c r="A303" s="9"/>
      <c r="B303" s="125"/>
      <c r="C303" s="125"/>
      <c r="D303" s="125"/>
      <c r="E303" s="126"/>
      <c r="F303" s="128"/>
    </row>
    <row r="304" spans="1:6">
      <c r="A304" s="9"/>
      <c r="B304" s="125"/>
      <c r="C304" s="125"/>
      <c r="D304" s="125"/>
      <c r="E304" s="126"/>
      <c r="F304" s="128"/>
    </row>
    <row r="305" spans="1:6">
      <c r="A305" s="9"/>
      <c r="B305" s="125"/>
      <c r="C305" s="125"/>
      <c r="D305" s="125"/>
      <c r="E305" s="126"/>
      <c r="F305" s="128"/>
    </row>
    <row r="306" spans="1:6">
      <c r="A306" s="9"/>
      <c r="B306" s="125"/>
      <c r="C306" s="125"/>
      <c r="D306" s="125"/>
      <c r="E306" s="126"/>
      <c r="F306" s="128"/>
    </row>
    <row r="307" spans="1:6">
      <c r="A307" s="9"/>
      <c r="B307" s="125"/>
      <c r="C307" s="125"/>
      <c r="D307" s="125"/>
      <c r="E307" s="126"/>
      <c r="F307" s="128"/>
    </row>
    <row r="308" spans="1:6">
      <c r="A308" s="9"/>
      <c r="B308" s="125"/>
      <c r="C308" s="125"/>
      <c r="D308" s="125"/>
      <c r="E308" s="126"/>
      <c r="F308" s="128"/>
    </row>
    <row r="309" spans="1:6">
      <c r="A309" s="9"/>
      <c r="B309" s="125"/>
      <c r="C309" s="125"/>
      <c r="D309" s="125"/>
      <c r="E309" s="126"/>
      <c r="F309" s="128"/>
    </row>
    <row r="310" spans="1:6">
      <c r="A310" s="9"/>
      <c r="B310" s="125"/>
      <c r="C310" s="125"/>
      <c r="D310" s="125"/>
      <c r="E310" s="126"/>
      <c r="F310" s="128"/>
    </row>
    <row r="311" spans="1:6">
      <c r="A311" s="9"/>
      <c r="B311" s="125"/>
      <c r="C311" s="125"/>
      <c r="D311" s="125"/>
      <c r="E311" s="126"/>
      <c r="F311" s="128"/>
    </row>
    <row r="312" spans="1:6">
      <c r="A312" s="9"/>
      <c r="B312" s="125"/>
      <c r="C312" s="125"/>
      <c r="D312" s="125"/>
      <c r="E312" s="126"/>
      <c r="F312" s="128"/>
    </row>
    <row r="313" spans="1:6">
      <c r="A313" s="9"/>
      <c r="B313" s="125"/>
      <c r="C313" s="125"/>
      <c r="D313" s="125"/>
      <c r="E313" s="126"/>
      <c r="F313" s="128"/>
    </row>
    <row r="314" spans="1:6">
      <c r="A314" s="9"/>
      <c r="B314" s="125"/>
      <c r="C314" s="125"/>
      <c r="D314" s="125"/>
      <c r="E314" s="126"/>
      <c r="F314" s="128"/>
    </row>
    <row r="315" spans="1:6">
      <c r="A315" s="9"/>
      <c r="B315" s="125"/>
      <c r="C315" s="125"/>
      <c r="D315" s="125"/>
      <c r="E315" s="126"/>
      <c r="F315" s="128"/>
    </row>
    <row r="316" spans="1:6">
      <c r="A316" s="9"/>
      <c r="B316" s="125"/>
      <c r="C316" s="125"/>
      <c r="D316" s="125"/>
      <c r="E316" s="126"/>
      <c r="F316" s="128"/>
    </row>
    <row r="317" spans="1:6">
      <c r="A317" s="9"/>
      <c r="B317" s="125"/>
      <c r="C317" s="125"/>
      <c r="D317" s="125"/>
      <c r="E317" s="126"/>
      <c r="F317" s="128"/>
    </row>
    <row r="318" spans="1:6">
      <c r="A318" s="9"/>
      <c r="B318" s="125"/>
      <c r="C318" s="125"/>
      <c r="D318" s="125"/>
      <c r="E318" s="126"/>
      <c r="F318" s="128"/>
    </row>
    <row r="319" spans="1:6">
      <c r="A319" s="9"/>
      <c r="B319" s="125"/>
      <c r="C319" s="125"/>
      <c r="D319" s="125"/>
      <c r="E319" s="126"/>
      <c r="F319" s="128"/>
    </row>
    <row r="320" spans="1:6">
      <c r="A320" s="9"/>
      <c r="B320" s="125"/>
      <c r="C320" s="125"/>
      <c r="D320" s="125"/>
      <c r="E320" s="126"/>
      <c r="F320" s="128"/>
    </row>
    <row r="321" spans="1:6">
      <c r="A321" s="9"/>
      <c r="B321" s="125"/>
      <c r="C321" s="125"/>
      <c r="D321" s="125"/>
      <c r="E321" s="126"/>
      <c r="F321" s="128"/>
    </row>
    <row r="322" spans="1:6">
      <c r="A322" s="9"/>
      <c r="B322" s="125"/>
      <c r="C322" s="125"/>
      <c r="D322" s="125"/>
      <c r="E322" s="126"/>
      <c r="F322" s="128"/>
    </row>
    <row r="323" spans="1:6">
      <c r="A323" s="9"/>
      <c r="B323" s="125"/>
      <c r="C323" s="125"/>
      <c r="D323" s="125"/>
      <c r="E323" s="126"/>
      <c r="F323" s="128"/>
    </row>
    <row r="324" spans="1:6">
      <c r="A324" s="9"/>
      <c r="B324" s="125"/>
      <c r="C324" s="125"/>
      <c r="D324" s="125"/>
      <c r="E324" s="126"/>
      <c r="F324" s="128"/>
    </row>
    <row r="325" spans="1:6">
      <c r="A325" s="9"/>
      <c r="B325" s="125"/>
      <c r="C325" s="125"/>
      <c r="D325" s="125"/>
      <c r="E325" s="126"/>
      <c r="F325" s="128"/>
    </row>
    <row r="326" spans="1:6">
      <c r="A326" s="9"/>
      <c r="B326" s="125"/>
      <c r="C326" s="125"/>
      <c r="D326" s="125"/>
      <c r="E326" s="126"/>
      <c r="F326" s="128"/>
    </row>
    <row r="327" spans="1:6">
      <c r="A327" s="9"/>
      <c r="B327" s="125"/>
      <c r="C327" s="125"/>
      <c r="D327" s="125"/>
      <c r="E327" s="126"/>
      <c r="F327" s="128"/>
    </row>
    <row r="328" spans="1:6">
      <c r="A328" s="9"/>
      <c r="B328" s="125"/>
      <c r="C328" s="125"/>
      <c r="D328" s="125"/>
      <c r="E328" s="126"/>
      <c r="F328" s="128"/>
    </row>
    <row r="329" spans="1:6">
      <c r="A329" s="9"/>
      <c r="B329" s="125"/>
      <c r="C329" s="125"/>
      <c r="D329" s="125"/>
      <c r="E329" s="126"/>
      <c r="F329" s="128"/>
    </row>
    <row r="330" spans="1:6">
      <c r="A330" s="9"/>
      <c r="B330" s="125"/>
      <c r="C330" s="125"/>
      <c r="D330" s="125"/>
      <c r="E330" s="126"/>
      <c r="F330" s="128"/>
    </row>
    <row r="331" spans="1:6">
      <c r="A331" s="9"/>
      <c r="B331" s="125"/>
      <c r="C331" s="125"/>
      <c r="D331" s="125"/>
      <c r="E331" s="126"/>
      <c r="F331" s="128"/>
    </row>
    <row r="332" spans="1:6">
      <c r="A332" s="9"/>
      <c r="B332" s="125"/>
      <c r="C332" s="125"/>
      <c r="D332" s="125"/>
      <c r="E332" s="126"/>
      <c r="F332" s="128"/>
    </row>
    <row r="333" spans="1:6">
      <c r="A333" s="9"/>
      <c r="B333" s="125"/>
      <c r="C333" s="125"/>
      <c r="D333" s="125"/>
      <c r="E333" s="126"/>
      <c r="F333" s="128"/>
    </row>
    <row r="334" spans="1:6">
      <c r="A334" s="9"/>
      <c r="B334" s="125"/>
      <c r="C334" s="125"/>
      <c r="D334" s="125"/>
      <c r="E334" s="126"/>
      <c r="F334" s="128"/>
    </row>
    <row r="335" spans="1:6">
      <c r="A335" s="9"/>
      <c r="B335" s="125"/>
      <c r="C335" s="125"/>
      <c r="D335" s="125"/>
      <c r="E335" s="126"/>
      <c r="F335" s="128"/>
    </row>
    <row r="336" spans="1:6">
      <c r="A336" s="9"/>
      <c r="B336" s="125"/>
      <c r="C336" s="125"/>
      <c r="D336" s="125"/>
      <c r="E336" s="126"/>
      <c r="F336" s="128"/>
    </row>
    <row r="337" spans="1:6">
      <c r="A337" s="9"/>
      <c r="B337" s="125"/>
      <c r="C337" s="125"/>
      <c r="D337" s="125"/>
      <c r="E337" s="126"/>
      <c r="F337" s="128"/>
    </row>
    <row r="338" spans="1:6">
      <c r="A338" s="9"/>
      <c r="B338" s="125"/>
      <c r="C338" s="125"/>
      <c r="D338" s="125"/>
      <c r="E338" s="126"/>
      <c r="F338" s="128"/>
    </row>
    <row r="339" spans="1:6">
      <c r="A339" s="9"/>
      <c r="B339" s="125"/>
      <c r="C339" s="125"/>
      <c r="D339" s="125"/>
      <c r="E339" s="126"/>
      <c r="F339" s="128"/>
    </row>
    <row r="340" spans="1:6">
      <c r="A340" s="9"/>
      <c r="B340" s="125"/>
      <c r="C340" s="125"/>
      <c r="D340" s="125"/>
      <c r="E340" s="126"/>
      <c r="F340" s="128"/>
    </row>
    <row r="341" spans="1:6">
      <c r="A341" s="9"/>
      <c r="B341" s="125"/>
      <c r="C341" s="125"/>
      <c r="D341" s="125"/>
      <c r="E341" s="126"/>
      <c r="F341" s="128"/>
    </row>
    <row r="342" spans="1:6">
      <c r="A342" s="9"/>
      <c r="B342" s="125"/>
      <c r="C342" s="125"/>
      <c r="D342" s="125"/>
      <c r="E342" s="126"/>
      <c r="F342" s="128"/>
    </row>
    <row r="343" spans="1:6">
      <c r="A343" s="9"/>
      <c r="B343" s="125"/>
      <c r="C343" s="125"/>
      <c r="D343" s="125"/>
      <c r="E343" s="126"/>
      <c r="F343" s="128"/>
    </row>
    <row r="344" spans="1:6">
      <c r="A344" s="9"/>
      <c r="B344" s="125"/>
      <c r="C344" s="125"/>
      <c r="D344" s="125"/>
      <c r="E344" s="126"/>
      <c r="F344" s="128"/>
    </row>
    <row r="345" spans="1:6">
      <c r="A345" s="9"/>
      <c r="B345" s="125"/>
      <c r="C345" s="125"/>
      <c r="D345" s="125"/>
      <c r="E345" s="126"/>
      <c r="F345" s="128"/>
    </row>
    <row r="346" spans="1:6">
      <c r="A346" s="9"/>
      <c r="B346" s="125"/>
      <c r="C346" s="125"/>
      <c r="D346" s="125"/>
      <c r="E346" s="126"/>
      <c r="F346" s="128"/>
    </row>
    <row r="347" spans="1:6">
      <c r="A347" s="9"/>
      <c r="B347" s="125"/>
      <c r="C347" s="125"/>
      <c r="D347" s="125"/>
      <c r="E347" s="126"/>
      <c r="F347" s="128"/>
    </row>
    <row r="348" spans="1:6">
      <c r="A348" s="9"/>
      <c r="B348" s="125"/>
      <c r="C348" s="125"/>
      <c r="D348" s="125"/>
      <c r="E348" s="126"/>
      <c r="F348" s="128"/>
    </row>
    <row r="349" spans="1:6">
      <c r="A349" s="9"/>
      <c r="B349" s="125"/>
      <c r="C349" s="125"/>
      <c r="D349" s="125"/>
      <c r="E349" s="126"/>
      <c r="F349" s="128"/>
    </row>
    <row r="350" spans="1:6">
      <c r="A350" s="9"/>
      <c r="B350" s="125"/>
      <c r="C350" s="125"/>
      <c r="D350" s="125"/>
      <c r="E350" s="126"/>
      <c r="F350" s="128"/>
    </row>
    <row r="351" spans="1:6">
      <c r="A351" s="9"/>
      <c r="B351" s="125"/>
      <c r="C351" s="125"/>
      <c r="D351" s="125"/>
      <c r="E351" s="126"/>
      <c r="F351" s="128"/>
    </row>
    <row r="352" spans="1:6">
      <c r="A352" s="9"/>
      <c r="B352" s="125"/>
      <c r="C352" s="125"/>
      <c r="D352" s="125"/>
      <c r="E352" s="126"/>
      <c r="F352" s="128"/>
    </row>
    <row r="353" spans="1:6">
      <c r="A353" s="9"/>
      <c r="B353" s="125"/>
      <c r="C353" s="125"/>
      <c r="D353" s="125"/>
      <c r="E353" s="126"/>
      <c r="F353" s="128"/>
    </row>
    <row r="354" spans="1:6">
      <c r="A354" s="9"/>
      <c r="B354" s="125"/>
      <c r="C354" s="125"/>
      <c r="D354" s="125"/>
      <c r="E354" s="126"/>
      <c r="F354" s="128"/>
    </row>
    <row r="355" spans="1:6">
      <c r="A355" s="9"/>
      <c r="B355" s="125"/>
      <c r="C355" s="125"/>
      <c r="D355" s="125"/>
      <c r="E355" s="126"/>
      <c r="F355" s="128"/>
    </row>
    <row r="356" spans="1:6">
      <c r="A356" s="9"/>
      <c r="B356" s="125"/>
      <c r="C356" s="125"/>
      <c r="D356" s="125"/>
      <c r="E356" s="126"/>
      <c r="F356" s="128"/>
    </row>
    <row r="357" spans="1:6">
      <c r="A357" s="9"/>
      <c r="B357" s="125"/>
      <c r="C357" s="125"/>
      <c r="D357" s="125"/>
      <c r="E357" s="126"/>
      <c r="F357" s="128"/>
    </row>
    <row r="358" spans="1:6">
      <c r="A358" s="9"/>
      <c r="B358" s="125"/>
      <c r="C358" s="125"/>
      <c r="D358" s="125"/>
      <c r="E358" s="126"/>
      <c r="F358" s="128"/>
    </row>
    <row r="359" spans="1:6">
      <c r="A359" s="9"/>
      <c r="B359" s="125"/>
      <c r="C359" s="125"/>
      <c r="D359" s="125"/>
      <c r="E359" s="126"/>
      <c r="F359" s="128"/>
    </row>
    <row r="360" spans="1:6">
      <c r="A360" s="9"/>
      <c r="B360" s="125"/>
      <c r="C360" s="125"/>
      <c r="D360" s="125"/>
      <c r="E360" s="126"/>
      <c r="F360" s="128"/>
    </row>
    <row r="361" spans="1:6">
      <c r="A361" s="9"/>
      <c r="B361" s="125"/>
      <c r="C361" s="125"/>
      <c r="D361" s="125"/>
      <c r="E361" s="126"/>
      <c r="F361" s="128"/>
    </row>
    <row r="362" spans="1:6">
      <c r="A362" s="9"/>
      <c r="B362" s="125"/>
      <c r="C362" s="125"/>
      <c r="D362" s="125"/>
      <c r="E362" s="126"/>
      <c r="F362" s="128"/>
    </row>
    <row r="363" spans="1:6">
      <c r="A363" s="9"/>
      <c r="B363" s="125"/>
      <c r="C363" s="125"/>
      <c r="D363" s="125"/>
      <c r="E363" s="126"/>
      <c r="F363" s="128"/>
    </row>
    <row r="364" spans="1:6">
      <c r="A364" s="9"/>
      <c r="B364" s="125"/>
      <c r="C364" s="125"/>
      <c r="D364" s="125"/>
      <c r="E364" s="126"/>
      <c r="F364" s="128"/>
    </row>
    <row r="365" spans="1:6">
      <c r="A365" s="9"/>
      <c r="B365" s="125"/>
      <c r="C365" s="125"/>
      <c r="D365" s="125"/>
      <c r="E365" s="126"/>
      <c r="F365" s="128"/>
    </row>
    <row r="366" spans="1:6">
      <c r="A366" s="9"/>
      <c r="B366" s="125"/>
      <c r="C366" s="125"/>
      <c r="D366" s="125"/>
      <c r="E366" s="126"/>
      <c r="F366" s="128"/>
    </row>
    <row r="367" spans="1:6">
      <c r="A367" s="9"/>
      <c r="B367" s="125"/>
      <c r="C367" s="125"/>
      <c r="D367" s="125"/>
      <c r="E367" s="126"/>
      <c r="F367" s="128"/>
    </row>
    <row r="368" spans="1:6">
      <c r="A368" s="9"/>
      <c r="B368" s="125"/>
      <c r="C368" s="125"/>
      <c r="D368" s="125"/>
      <c r="E368" s="126"/>
      <c r="F368" s="128"/>
    </row>
    <row r="369" spans="1:6">
      <c r="A369" s="9"/>
      <c r="B369" s="125"/>
      <c r="C369" s="125"/>
      <c r="D369" s="125"/>
      <c r="E369" s="126"/>
      <c r="F369" s="128"/>
    </row>
    <row r="370" spans="1:6">
      <c r="A370" s="9"/>
      <c r="B370" s="125"/>
      <c r="C370" s="125"/>
      <c r="D370" s="125"/>
      <c r="E370" s="126"/>
      <c r="F370" s="128"/>
    </row>
    <row r="371" spans="1:6">
      <c r="A371" s="9"/>
      <c r="B371" s="125"/>
      <c r="C371" s="125"/>
      <c r="D371" s="125"/>
      <c r="E371" s="126"/>
      <c r="F371" s="128"/>
    </row>
    <row r="372" spans="1:6">
      <c r="A372" s="9"/>
      <c r="B372" s="125"/>
      <c r="C372" s="125"/>
      <c r="D372" s="125"/>
      <c r="E372" s="126"/>
      <c r="F372" s="128"/>
    </row>
    <row r="373" spans="1:6">
      <c r="A373" s="9"/>
      <c r="B373" s="125"/>
      <c r="C373" s="125"/>
      <c r="D373" s="125"/>
      <c r="E373" s="126"/>
      <c r="F373" s="128"/>
    </row>
    <row r="374" spans="1:6">
      <c r="A374" s="9"/>
      <c r="B374" s="125"/>
      <c r="C374" s="125"/>
      <c r="D374" s="125"/>
      <c r="E374" s="126"/>
      <c r="F374" s="128"/>
    </row>
    <row r="375" spans="1:6">
      <c r="A375" s="9"/>
      <c r="B375" s="125"/>
      <c r="C375" s="125"/>
      <c r="D375" s="125"/>
      <c r="E375" s="126"/>
      <c r="F375" s="128"/>
    </row>
    <row r="376" spans="1:6">
      <c r="A376" s="9"/>
      <c r="B376" s="125"/>
      <c r="C376" s="125"/>
      <c r="D376" s="125"/>
      <c r="E376" s="126"/>
      <c r="F376" s="128"/>
    </row>
    <row r="377" spans="1:6">
      <c r="A377" s="9"/>
      <c r="B377" s="125"/>
      <c r="C377" s="125"/>
      <c r="D377" s="125"/>
      <c r="E377" s="126"/>
      <c r="F377" s="128"/>
    </row>
    <row r="378" spans="1:6">
      <c r="A378" s="9"/>
      <c r="B378" s="125"/>
      <c r="C378" s="125"/>
      <c r="D378" s="125"/>
      <c r="E378" s="126"/>
      <c r="F378" s="128"/>
    </row>
    <row r="379" spans="1:6">
      <c r="A379" s="9"/>
      <c r="B379" s="125"/>
      <c r="C379" s="125"/>
      <c r="D379" s="125"/>
      <c r="E379" s="126"/>
      <c r="F379" s="128"/>
    </row>
    <row r="380" spans="1:6">
      <c r="A380" s="9"/>
      <c r="B380" s="125"/>
      <c r="C380" s="125"/>
      <c r="D380" s="125"/>
      <c r="E380" s="126"/>
      <c r="F380" s="128"/>
    </row>
    <row r="381" spans="1:6">
      <c r="A381" s="9"/>
      <c r="B381" s="125"/>
      <c r="C381" s="125"/>
      <c r="D381" s="125"/>
      <c r="E381" s="126"/>
      <c r="F381" s="128"/>
    </row>
    <row r="382" spans="1:6">
      <c r="A382" s="9"/>
      <c r="B382" s="125"/>
      <c r="C382" s="125"/>
      <c r="D382" s="125"/>
      <c r="E382" s="126"/>
      <c r="F382" s="128"/>
    </row>
    <row r="383" spans="1:6">
      <c r="A383" s="9"/>
      <c r="B383" s="125"/>
      <c r="C383" s="125"/>
      <c r="D383" s="125"/>
      <c r="E383" s="126"/>
      <c r="F383" s="128"/>
    </row>
    <row r="384" spans="1:6">
      <c r="A384" s="9"/>
      <c r="B384" s="125"/>
      <c r="C384" s="125"/>
      <c r="D384" s="125"/>
      <c r="E384" s="126"/>
      <c r="F384" s="128"/>
    </row>
    <row r="385" spans="1:6">
      <c r="A385" s="9"/>
      <c r="B385" s="125"/>
      <c r="C385" s="125"/>
      <c r="D385" s="125"/>
      <c r="E385" s="126"/>
      <c r="F385" s="128"/>
    </row>
    <row r="386" spans="1:6">
      <c r="A386" s="9"/>
      <c r="B386" s="125"/>
      <c r="C386" s="125"/>
      <c r="D386" s="125"/>
      <c r="E386" s="126"/>
      <c r="F386" s="128"/>
    </row>
    <row r="387" spans="1:6">
      <c r="A387" s="9"/>
      <c r="B387" s="125"/>
      <c r="C387" s="125"/>
      <c r="D387" s="125"/>
      <c r="E387" s="126"/>
      <c r="F387" s="128"/>
    </row>
    <row r="388" spans="1:6">
      <c r="A388" s="9"/>
      <c r="B388" s="125"/>
      <c r="C388" s="125"/>
      <c r="D388" s="125"/>
      <c r="E388" s="126"/>
      <c r="F388" s="128"/>
    </row>
    <row r="389" spans="1:6">
      <c r="A389" s="9"/>
      <c r="B389" s="125"/>
      <c r="C389" s="125"/>
      <c r="D389" s="125"/>
      <c r="E389" s="126"/>
      <c r="F389" s="128"/>
    </row>
    <row r="390" spans="1:6">
      <c r="A390" s="9"/>
      <c r="B390" s="125"/>
      <c r="C390" s="125"/>
      <c r="D390" s="125"/>
      <c r="E390" s="126"/>
      <c r="F390" s="128"/>
    </row>
    <row r="391" spans="1:6">
      <c r="A391" s="9"/>
      <c r="B391" s="125"/>
      <c r="C391" s="125"/>
      <c r="D391" s="125"/>
      <c r="E391" s="126"/>
      <c r="F391" s="128"/>
    </row>
    <row r="392" spans="1:6">
      <c r="A392" s="9"/>
      <c r="B392" s="125"/>
      <c r="C392" s="125"/>
      <c r="D392" s="125"/>
      <c r="E392" s="126"/>
      <c r="F392" s="128"/>
    </row>
    <row r="393" spans="1:6">
      <c r="A393" s="9"/>
      <c r="B393" s="125"/>
      <c r="C393" s="125"/>
      <c r="D393" s="125"/>
      <c r="E393" s="126"/>
      <c r="F393" s="128"/>
    </row>
    <row r="394" spans="1:6">
      <c r="A394" s="9"/>
      <c r="B394" s="125"/>
      <c r="C394" s="125"/>
      <c r="D394" s="125"/>
      <c r="E394" s="126"/>
      <c r="F394" s="128"/>
    </row>
    <row r="395" spans="1:6">
      <c r="A395" s="9"/>
      <c r="B395" s="125"/>
      <c r="C395" s="125"/>
      <c r="D395" s="125"/>
      <c r="E395" s="126"/>
      <c r="F395" s="128"/>
    </row>
    <row r="396" spans="1:6">
      <c r="A396" s="9"/>
      <c r="B396" s="125"/>
      <c r="C396" s="125"/>
      <c r="D396" s="125"/>
      <c r="E396" s="126"/>
      <c r="F396" s="128"/>
    </row>
    <row r="397" spans="1:6">
      <c r="A397" s="9"/>
      <c r="B397" s="125"/>
      <c r="C397" s="125"/>
      <c r="D397" s="125"/>
      <c r="E397" s="126"/>
      <c r="F397" s="128"/>
    </row>
    <row r="398" spans="1:6">
      <c r="A398" s="9"/>
      <c r="B398" s="125"/>
      <c r="C398" s="125"/>
      <c r="D398" s="125"/>
      <c r="E398" s="126"/>
      <c r="F398" s="128"/>
    </row>
    <row r="399" spans="1:6">
      <c r="A399" s="9"/>
      <c r="B399" s="125"/>
      <c r="C399" s="125"/>
      <c r="D399" s="125"/>
      <c r="E399" s="126"/>
      <c r="F399" s="128"/>
    </row>
    <row r="400" spans="1:6">
      <c r="A400" s="9"/>
      <c r="B400" s="125"/>
      <c r="C400" s="125"/>
      <c r="D400" s="125"/>
      <c r="E400" s="126"/>
      <c r="F400" s="128"/>
    </row>
    <row r="401" spans="1:6">
      <c r="A401" s="9"/>
      <c r="B401" s="125"/>
      <c r="C401" s="125"/>
      <c r="D401" s="125"/>
      <c r="E401" s="126"/>
      <c r="F401" s="128"/>
    </row>
    <row r="402" spans="1:6">
      <c r="A402" s="9"/>
      <c r="B402" s="125"/>
      <c r="C402" s="125"/>
      <c r="D402" s="125"/>
      <c r="E402" s="126"/>
      <c r="F402" s="128"/>
    </row>
    <row r="403" spans="1:6">
      <c r="A403" s="9"/>
      <c r="B403" s="125"/>
      <c r="C403" s="125"/>
      <c r="D403" s="125"/>
      <c r="E403" s="126"/>
      <c r="F403" s="128"/>
    </row>
    <row r="404" spans="1:6">
      <c r="A404" s="9"/>
      <c r="B404" s="125"/>
      <c r="C404" s="125"/>
      <c r="D404" s="125"/>
      <c r="E404" s="126"/>
      <c r="F404" s="128"/>
    </row>
    <row r="405" spans="1:6">
      <c r="A405" s="9"/>
      <c r="B405" s="125"/>
      <c r="C405" s="125"/>
      <c r="D405" s="125"/>
      <c r="E405" s="126"/>
      <c r="F405" s="128"/>
    </row>
    <row r="406" spans="1:6">
      <c r="A406" s="9"/>
      <c r="B406" s="125"/>
      <c r="C406" s="125"/>
      <c r="D406" s="125"/>
      <c r="E406" s="126"/>
      <c r="F406" s="128"/>
    </row>
    <row r="407" spans="1:6">
      <c r="A407" s="9"/>
      <c r="B407" s="125"/>
      <c r="C407" s="125"/>
      <c r="D407" s="125"/>
      <c r="E407" s="126"/>
      <c r="F407" s="128"/>
    </row>
    <row r="408" spans="1:6">
      <c r="A408" s="9"/>
      <c r="B408" s="125"/>
      <c r="C408" s="125"/>
      <c r="D408" s="125"/>
      <c r="E408" s="126"/>
      <c r="F408" s="128"/>
    </row>
    <row r="409" spans="1:6">
      <c r="A409" s="9"/>
      <c r="B409" s="125"/>
      <c r="C409" s="125"/>
      <c r="D409" s="125"/>
      <c r="E409" s="126"/>
      <c r="F409" s="128"/>
    </row>
    <row r="410" spans="1:6">
      <c r="A410" s="9"/>
      <c r="B410" s="125"/>
      <c r="C410" s="125"/>
      <c r="D410" s="125"/>
      <c r="E410" s="126"/>
      <c r="F410" s="128"/>
    </row>
    <row r="411" spans="1:6">
      <c r="A411" s="9"/>
      <c r="B411" s="125"/>
      <c r="C411" s="125"/>
      <c r="D411" s="125"/>
      <c r="E411" s="126"/>
      <c r="F411" s="128"/>
    </row>
    <row r="412" spans="1:6">
      <c r="A412" s="9"/>
      <c r="B412" s="125"/>
      <c r="C412" s="125"/>
      <c r="D412" s="125"/>
      <c r="E412" s="126"/>
      <c r="F412" s="128"/>
    </row>
    <row r="413" spans="1:6">
      <c r="A413" s="9"/>
      <c r="B413" s="125"/>
      <c r="C413" s="125"/>
      <c r="D413" s="125"/>
      <c r="E413" s="126"/>
      <c r="F413" s="128"/>
    </row>
    <row r="414" spans="1:6">
      <c r="A414" s="9"/>
      <c r="B414" s="125"/>
      <c r="C414" s="125"/>
      <c r="D414" s="125"/>
      <c r="E414" s="126"/>
      <c r="F414" s="128"/>
    </row>
    <row r="415" spans="1:6">
      <c r="A415" s="9"/>
      <c r="B415" s="125"/>
      <c r="C415" s="125"/>
      <c r="D415" s="125"/>
      <c r="E415" s="126"/>
      <c r="F415" s="128"/>
    </row>
    <row r="416" spans="1:6">
      <c r="A416" s="9"/>
      <c r="B416" s="125"/>
      <c r="C416" s="125"/>
      <c r="D416" s="125"/>
      <c r="E416" s="126"/>
      <c r="F416" s="128"/>
    </row>
    <row r="417" spans="1:6">
      <c r="A417" s="9"/>
      <c r="B417" s="125"/>
      <c r="C417" s="125"/>
      <c r="D417" s="125"/>
      <c r="E417" s="126"/>
      <c r="F417" s="128"/>
    </row>
    <row r="418" spans="1:6">
      <c r="A418" s="9"/>
      <c r="B418" s="125"/>
      <c r="C418" s="125"/>
      <c r="D418" s="125"/>
      <c r="E418" s="126"/>
      <c r="F418" s="128"/>
    </row>
    <row r="419" spans="1:6">
      <c r="A419" s="9"/>
      <c r="B419" s="125"/>
      <c r="C419" s="125"/>
      <c r="D419" s="125"/>
      <c r="E419" s="126"/>
      <c r="F419" s="128"/>
    </row>
    <row r="420" spans="1:6">
      <c r="A420" s="9"/>
      <c r="B420" s="125"/>
      <c r="C420" s="125"/>
      <c r="D420" s="125"/>
      <c r="E420" s="126"/>
      <c r="F420" s="128"/>
    </row>
    <row r="421" spans="1:6">
      <c r="A421" s="9"/>
      <c r="B421" s="125"/>
      <c r="C421" s="125"/>
      <c r="D421" s="125"/>
      <c r="E421" s="126"/>
      <c r="F421" s="128"/>
    </row>
    <row r="422" spans="1:6">
      <c r="A422" s="9"/>
      <c r="B422" s="125"/>
      <c r="C422" s="125"/>
      <c r="D422" s="125"/>
      <c r="E422" s="126"/>
      <c r="F422" s="128"/>
    </row>
    <row r="423" spans="1:6">
      <c r="A423" s="9"/>
      <c r="B423" s="125"/>
      <c r="C423" s="125"/>
      <c r="D423" s="125"/>
      <c r="E423" s="126"/>
      <c r="F423" s="128"/>
    </row>
    <row r="424" spans="1:6">
      <c r="A424" s="9"/>
      <c r="B424" s="125"/>
      <c r="C424" s="125"/>
      <c r="D424" s="125"/>
      <c r="E424" s="126"/>
      <c r="F424" s="128"/>
    </row>
    <row r="425" spans="1:6">
      <c r="A425" s="9"/>
      <c r="B425" s="125"/>
      <c r="C425" s="125"/>
      <c r="D425" s="125"/>
      <c r="E425" s="126"/>
      <c r="F425" s="128"/>
    </row>
    <row r="426" spans="1:6">
      <c r="A426" s="9"/>
      <c r="B426" s="125"/>
      <c r="C426" s="125"/>
      <c r="D426" s="125"/>
      <c r="E426" s="126"/>
      <c r="F426" s="128"/>
    </row>
    <row r="427" spans="1:6">
      <c r="A427" s="9"/>
      <c r="B427" s="125"/>
      <c r="C427" s="125"/>
      <c r="D427" s="125"/>
      <c r="E427" s="126"/>
      <c r="F427" s="128"/>
    </row>
    <row r="428" spans="1:6">
      <c r="A428" s="9"/>
      <c r="B428" s="125"/>
      <c r="C428" s="125"/>
      <c r="D428" s="125"/>
      <c r="E428" s="126"/>
      <c r="F428" s="128"/>
    </row>
    <row r="429" spans="1:6">
      <c r="A429" s="9"/>
      <c r="B429" s="125"/>
      <c r="C429" s="125"/>
      <c r="D429" s="125"/>
      <c r="E429" s="126"/>
      <c r="F429" s="128"/>
    </row>
    <row r="430" spans="1:6">
      <c r="A430" s="9"/>
      <c r="B430" s="125"/>
      <c r="C430" s="125"/>
      <c r="D430" s="125"/>
      <c r="E430" s="126"/>
      <c r="F430" s="128"/>
    </row>
    <row r="431" spans="1:6">
      <c r="A431" s="9"/>
      <c r="B431" s="125"/>
      <c r="C431" s="125"/>
      <c r="D431" s="125"/>
      <c r="E431" s="126"/>
      <c r="F431" s="128"/>
    </row>
    <row r="432" spans="1:6">
      <c r="A432" s="9"/>
      <c r="B432" s="125"/>
      <c r="C432" s="125"/>
      <c r="D432" s="125"/>
      <c r="E432" s="126"/>
      <c r="F432" s="128"/>
    </row>
    <row r="433" spans="1:6">
      <c r="A433" s="9"/>
      <c r="B433" s="125"/>
      <c r="C433" s="125"/>
      <c r="D433" s="125"/>
      <c r="E433" s="126"/>
      <c r="F433" s="128"/>
    </row>
    <row r="434" spans="1:6">
      <c r="A434" s="9"/>
      <c r="B434" s="125"/>
      <c r="C434" s="125"/>
      <c r="D434" s="125"/>
      <c r="E434" s="126"/>
      <c r="F434" s="128"/>
    </row>
    <row r="435" spans="1:6">
      <c r="A435" s="9"/>
      <c r="B435" s="125"/>
      <c r="C435" s="125"/>
      <c r="D435" s="125"/>
      <c r="E435" s="126"/>
      <c r="F435" s="128"/>
    </row>
    <row r="436" spans="1:6">
      <c r="A436" s="9"/>
      <c r="B436" s="125"/>
      <c r="C436" s="125"/>
      <c r="D436" s="125"/>
      <c r="E436" s="126"/>
      <c r="F436" s="128"/>
    </row>
    <row r="437" spans="1:6">
      <c r="A437" s="9"/>
      <c r="B437" s="125"/>
      <c r="C437" s="125"/>
      <c r="D437" s="125"/>
      <c r="E437" s="126"/>
      <c r="F437" s="128"/>
    </row>
    <row r="438" spans="1:6">
      <c r="A438" s="9"/>
      <c r="B438" s="125"/>
      <c r="C438" s="125"/>
      <c r="D438" s="125"/>
      <c r="E438" s="126"/>
      <c r="F438" s="128"/>
    </row>
    <row r="439" spans="1:6">
      <c r="A439" s="9"/>
      <c r="B439" s="125"/>
      <c r="C439" s="125"/>
      <c r="D439" s="125"/>
      <c r="E439" s="126"/>
      <c r="F439" s="128"/>
    </row>
    <row r="440" spans="1:6">
      <c r="A440" s="9"/>
      <c r="B440" s="125"/>
      <c r="C440" s="125"/>
      <c r="D440" s="125"/>
      <c r="E440" s="126"/>
      <c r="F440" s="128"/>
    </row>
    <row r="441" spans="1:6">
      <c r="A441" s="9"/>
      <c r="B441" s="125"/>
      <c r="C441" s="125"/>
      <c r="D441" s="125"/>
      <c r="E441" s="126"/>
      <c r="F441" s="128"/>
    </row>
    <row r="442" spans="1:6">
      <c r="A442" s="9"/>
      <c r="B442" s="125"/>
      <c r="C442" s="125"/>
      <c r="D442" s="125"/>
      <c r="E442" s="126"/>
      <c r="F442" s="128"/>
    </row>
    <row r="443" spans="1:6">
      <c r="A443" s="9"/>
      <c r="B443" s="125"/>
      <c r="C443" s="125"/>
      <c r="D443" s="125"/>
      <c r="E443" s="126"/>
      <c r="F443" s="128"/>
    </row>
    <row r="444" spans="1:6">
      <c r="A444" s="9"/>
      <c r="B444" s="125"/>
      <c r="C444" s="125"/>
      <c r="D444" s="125"/>
      <c r="E444" s="126"/>
      <c r="F444" s="128"/>
    </row>
    <row r="445" spans="1:6">
      <c r="A445" s="9"/>
      <c r="B445" s="125"/>
      <c r="C445" s="125"/>
      <c r="D445" s="125"/>
      <c r="E445" s="126"/>
      <c r="F445" s="128"/>
    </row>
    <row r="446" spans="1:6">
      <c r="A446" s="9"/>
      <c r="B446" s="125"/>
      <c r="C446" s="125"/>
      <c r="D446" s="125"/>
      <c r="E446" s="126"/>
      <c r="F446" s="128"/>
    </row>
    <row r="447" spans="1:6">
      <c r="A447" s="9"/>
      <c r="B447" s="125"/>
      <c r="C447" s="125"/>
      <c r="D447" s="125"/>
      <c r="E447" s="126"/>
      <c r="F447" s="128"/>
    </row>
    <row r="448" spans="1:6">
      <c r="A448" s="9"/>
      <c r="B448" s="125"/>
      <c r="C448" s="125"/>
      <c r="D448" s="125"/>
      <c r="E448" s="126"/>
      <c r="F448" s="128"/>
    </row>
    <row r="449" spans="1:6">
      <c r="A449" s="9"/>
      <c r="B449" s="125"/>
      <c r="C449" s="125"/>
      <c r="D449" s="125"/>
      <c r="E449" s="126"/>
      <c r="F449" s="128"/>
    </row>
    <row r="450" spans="1:6">
      <c r="A450" s="9"/>
      <c r="B450" s="125"/>
      <c r="C450" s="125"/>
      <c r="D450" s="125"/>
      <c r="E450" s="126"/>
      <c r="F450" s="128"/>
    </row>
    <row r="451" spans="1:6">
      <c r="A451" s="9"/>
      <c r="B451" s="125"/>
      <c r="C451" s="125"/>
      <c r="D451" s="125"/>
      <c r="E451" s="126"/>
      <c r="F451" s="128"/>
    </row>
    <row r="452" spans="1:6">
      <c r="A452" s="9"/>
      <c r="B452" s="125"/>
      <c r="C452" s="125"/>
      <c r="D452" s="125"/>
      <c r="E452" s="126"/>
      <c r="F452" s="128"/>
    </row>
    <row r="453" spans="1:6">
      <c r="A453" s="9"/>
      <c r="B453" s="125"/>
      <c r="C453" s="125"/>
      <c r="D453" s="125"/>
      <c r="E453" s="126"/>
      <c r="F453" s="128"/>
    </row>
    <row r="454" spans="1:6">
      <c r="A454" s="9"/>
      <c r="B454" s="125"/>
      <c r="C454" s="125"/>
      <c r="D454" s="125"/>
      <c r="E454" s="126"/>
      <c r="F454" s="128"/>
    </row>
    <row r="455" spans="1:6">
      <c r="A455" s="9"/>
      <c r="B455" s="125"/>
      <c r="C455" s="125"/>
      <c r="D455" s="125"/>
      <c r="E455" s="126"/>
      <c r="F455" s="128"/>
    </row>
    <row r="456" spans="1:6">
      <c r="A456" s="9"/>
      <c r="B456" s="125"/>
      <c r="C456" s="125"/>
      <c r="D456" s="125"/>
      <c r="E456" s="126"/>
      <c r="F456" s="128"/>
    </row>
    <row r="457" spans="1:6">
      <c r="A457" s="9"/>
      <c r="B457" s="125"/>
      <c r="C457" s="125"/>
      <c r="D457" s="125"/>
      <c r="E457" s="126"/>
      <c r="F457" s="128"/>
    </row>
    <row r="458" spans="1:6">
      <c r="A458" s="9"/>
      <c r="B458" s="125"/>
      <c r="C458" s="125"/>
      <c r="D458" s="125"/>
      <c r="E458" s="126"/>
      <c r="F458" s="128"/>
    </row>
    <row r="459" spans="1:6">
      <c r="A459" s="9"/>
      <c r="B459" s="125"/>
      <c r="C459" s="125"/>
      <c r="D459" s="125"/>
      <c r="E459" s="126"/>
      <c r="F459" s="128"/>
    </row>
    <row r="460" spans="1:6">
      <c r="A460" s="9"/>
      <c r="B460" s="125"/>
      <c r="C460" s="125"/>
      <c r="D460" s="125"/>
      <c r="E460" s="126"/>
      <c r="F460" s="128"/>
    </row>
    <row r="461" spans="1:6">
      <c r="A461" s="9"/>
      <c r="B461" s="125"/>
      <c r="C461" s="125"/>
      <c r="D461" s="125"/>
      <c r="E461" s="126"/>
      <c r="F461" s="128"/>
    </row>
    <row r="462" spans="1:6">
      <c r="A462" s="9"/>
      <c r="B462" s="125"/>
      <c r="C462" s="125"/>
      <c r="D462" s="125"/>
      <c r="E462" s="126"/>
      <c r="F462" s="128"/>
    </row>
    <row r="463" spans="1:6">
      <c r="A463" s="9"/>
      <c r="B463" s="125"/>
      <c r="C463" s="125"/>
      <c r="D463" s="125"/>
      <c r="E463" s="126"/>
      <c r="F463" s="128"/>
    </row>
    <row r="464" spans="1:6">
      <c r="A464" s="9"/>
      <c r="B464" s="125"/>
      <c r="C464" s="125"/>
      <c r="D464" s="125"/>
      <c r="E464" s="126"/>
      <c r="F464" s="128"/>
    </row>
    <row r="465" spans="1:6">
      <c r="A465" s="9"/>
      <c r="B465" s="125"/>
      <c r="C465" s="125"/>
      <c r="D465" s="125"/>
      <c r="E465" s="126"/>
      <c r="F465" s="128"/>
    </row>
    <row r="466" spans="1:6">
      <c r="A466" s="9"/>
      <c r="B466" s="125"/>
      <c r="C466" s="125"/>
      <c r="D466" s="125"/>
      <c r="E466" s="126"/>
      <c r="F466" s="128"/>
    </row>
    <row r="467" spans="1:6">
      <c r="A467" s="9"/>
      <c r="B467" s="125"/>
      <c r="C467" s="125"/>
      <c r="D467" s="125"/>
      <c r="E467" s="126"/>
      <c r="F467" s="128"/>
    </row>
    <row r="468" spans="1:6">
      <c r="A468" s="9"/>
      <c r="B468" s="125"/>
      <c r="C468" s="125"/>
      <c r="D468" s="125"/>
      <c r="E468" s="126"/>
      <c r="F468" s="128"/>
    </row>
    <row r="469" spans="1:6">
      <c r="A469" s="9"/>
      <c r="B469" s="125"/>
      <c r="C469" s="125"/>
      <c r="D469" s="125"/>
      <c r="E469" s="126"/>
      <c r="F469" s="128"/>
    </row>
    <row r="470" spans="1:6">
      <c r="A470" s="9"/>
      <c r="B470" s="125"/>
      <c r="C470" s="125"/>
      <c r="D470" s="125"/>
      <c r="E470" s="126"/>
      <c r="F470" s="128"/>
    </row>
    <row r="471" spans="1:6">
      <c r="A471" s="9"/>
      <c r="B471" s="125"/>
      <c r="C471" s="125"/>
      <c r="D471" s="125"/>
      <c r="E471" s="126"/>
      <c r="F471" s="128"/>
    </row>
    <row r="472" spans="1:6">
      <c r="A472" s="9"/>
      <c r="B472" s="125"/>
      <c r="C472" s="125"/>
      <c r="D472" s="125"/>
      <c r="E472" s="126"/>
      <c r="F472" s="128"/>
    </row>
    <row r="473" spans="1:6">
      <c r="A473" s="9"/>
      <c r="B473" s="125"/>
      <c r="C473" s="125"/>
      <c r="D473" s="125"/>
      <c r="E473" s="126"/>
      <c r="F473" s="128"/>
    </row>
    <row r="474" spans="1:6">
      <c r="A474" s="9"/>
      <c r="B474" s="125"/>
      <c r="C474" s="125"/>
      <c r="D474" s="125"/>
      <c r="E474" s="126"/>
      <c r="F474" s="128"/>
    </row>
    <row r="475" spans="1:6">
      <c r="A475" s="9"/>
      <c r="B475" s="125"/>
      <c r="C475" s="125"/>
      <c r="D475" s="125"/>
      <c r="E475" s="126"/>
      <c r="F475" s="128"/>
    </row>
    <row r="476" spans="1:6">
      <c r="A476" s="9"/>
      <c r="B476" s="125"/>
      <c r="C476" s="125"/>
      <c r="D476" s="125"/>
      <c r="E476" s="126"/>
      <c r="F476" s="128"/>
    </row>
    <row r="477" spans="1:6">
      <c r="A477" s="9"/>
      <c r="B477" s="125"/>
      <c r="C477" s="125"/>
      <c r="D477" s="125"/>
      <c r="E477" s="126"/>
      <c r="F477" s="128"/>
    </row>
    <row r="478" spans="1:6">
      <c r="A478" s="9"/>
      <c r="B478" s="125"/>
      <c r="C478" s="125"/>
      <c r="D478" s="125"/>
      <c r="E478" s="126"/>
      <c r="F478" s="128"/>
    </row>
    <row r="479" spans="1:6">
      <c r="A479" s="9"/>
      <c r="B479" s="125"/>
      <c r="C479" s="125"/>
      <c r="D479" s="125"/>
      <c r="E479" s="126"/>
      <c r="F479" s="128"/>
    </row>
    <row r="480" spans="1:6">
      <c r="A480" s="9"/>
      <c r="B480" s="125"/>
      <c r="C480" s="125"/>
      <c r="D480" s="125"/>
      <c r="E480" s="126"/>
      <c r="F480" s="128"/>
    </row>
    <row r="481" spans="1:6">
      <c r="A481" s="9"/>
      <c r="B481" s="125"/>
      <c r="C481" s="125"/>
      <c r="D481" s="125"/>
      <c r="E481" s="126"/>
      <c r="F481" s="128"/>
    </row>
    <row r="482" spans="1:6">
      <c r="A482" s="9"/>
      <c r="B482" s="125"/>
      <c r="C482" s="125"/>
      <c r="D482" s="125"/>
      <c r="E482" s="126"/>
      <c r="F482" s="128"/>
    </row>
    <row r="483" spans="1:6">
      <c r="A483" s="9"/>
      <c r="B483" s="125"/>
      <c r="C483" s="125"/>
      <c r="D483" s="125"/>
      <c r="E483" s="126"/>
      <c r="F483" s="128"/>
    </row>
    <row r="484" spans="1:6">
      <c r="A484" s="9"/>
      <c r="B484" s="125"/>
      <c r="C484" s="125"/>
      <c r="D484" s="125"/>
      <c r="E484" s="126"/>
      <c r="F484" s="128"/>
    </row>
    <row r="485" spans="1:6">
      <c r="A485" s="9"/>
      <c r="B485" s="125"/>
      <c r="C485" s="125"/>
      <c r="D485" s="125"/>
      <c r="E485" s="126"/>
      <c r="F485" s="128"/>
    </row>
    <row r="486" spans="1:6">
      <c r="A486" s="9"/>
      <c r="B486" s="125"/>
      <c r="C486" s="125"/>
      <c r="D486" s="125"/>
      <c r="E486" s="126"/>
      <c r="F486" s="128"/>
    </row>
    <row r="487" spans="1:6">
      <c r="A487" s="9"/>
      <c r="B487" s="125"/>
      <c r="C487" s="125"/>
      <c r="D487" s="125"/>
      <c r="E487" s="126"/>
      <c r="F487" s="128"/>
    </row>
    <row r="488" spans="1:6">
      <c r="A488" s="9"/>
      <c r="B488" s="125"/>
      <c r="C488" s="125"/>
      <c r="D488" s="125"/>
      <c r="E488" s="126"/>
      <c r="F488" s="128"/>
    </row>
    <row r="489" spans="1:6">
      <c r="A489" s="9"/>
      <c r="B489" s="125"/>
      <c r="C489" s="125"/>
      <c r="D489" s="125"/>
      <c r="E489" s="126"/>
      <c r="F489" s="128"/>
    </row>
    <row r="490" spans="1:6">
      <c r="A490" s="9"/>
      <c r="B490" s="125"/>
      <c r="C490" s="125"/>
      <c r="D490" s="125"/>
      <c r="E490" s="126"/>
      <c r="F490" s="128"/>
    </row>
    <row r="491" spans="1:6">
      <c r="A491" s="9"/>
      <c r="B491" s="125"/>
      <c r="C491" s="125"/>
      <c r="D491" s="125"/>
      <c r="E491" s="126"/>
      <c r="F491" s="128"/>
    </row>
    <row r="492" spans="1:6">
      <c r="A492" s="9"/>
      <c r="B492" s="125"/>
      <c r="C492" s="125"/>
      <c r="D492" s="125"/>
      <c r="E492" s="126"/>
      <c r="F492" s="128"/>
    </row>
    <row r="493" spans="1:6">
      <c r="A493" s="9"/>
      <c r="B493" s="125"/>
      <c r="C493" s="125"/>
      <c r="D493" s="125"/>
      <c r="E493" s="126"/>
      <c r="F493" s="128"/>
    </row>
    <row r="494" spans="1:6">
      <c r="A494" s="9"/>
      <c r="B494" s="125"/>
      <c r="C494" s="125"/>
      <c r="D494" s="125"/>
      <c r="E494" s="126"/>
      <c r="F494" s="128"/>
    </row>
    <row r="495" spans="1:6">
      <c r="A495" s="9"/>
      <c r="B495" s="125"/>
      <c r="C495" s="125"/>
      <c r="D495" s="125"/>
      <c r="E495" s="126"/>
      <c r="F495" s="128"/>
    </row>
    <row r="496" spans="1:6">
      <c r="A496" s="9"/>
      <c r="B496" s="125"/>
      <c r="C496" s="125"/>
      <c r="D496" s="125"/>
      <c r="E496" s="126"/>
      <c r="F496" s="128"/>
    </row>
    <row r="497" spans="1:6">
      <c r="A497" s="9"/>
      <c r="B497" s="125"/>
      <c r="C497" s="125"/>
      <c r="D497" s="125"/>
      <c r="E497" s="126"/>
      <c r="F497" s="128"/>
    </row>
    <row r="498" spans="1:6">
      <c r="A498" s="9"/>
      <c r="B498" s="125"/>
      <c r="C498" s="125"/>
      <c r="D498" s="125"/>
      <c r="E498" s="126"/>
      <c r="F498" s="128"/>
    </row>
    <row r="499" spans="1:6">
      <c r="A499" s="9"/>
      <c r="B499" s="125"/>
      <c r="C499" s="125"/>
      <c r="D499" s="125"/>
      <c r="E499" s="126"/>
      <c r="F499" s="128"/>
    </row>
    <row r="500" spans="1:6">
      <c r="A500" s="9"/>
      <c r="B500" s="125"/>
      <c r="C500" s="125"/>
      <c r="D500" s="125"/>
      <c r="E500" s="126"/>
      <c r="F500" s="128"/>
    </row>
    <row r="501" spans="1:6">
      <c r="A501" s="9"/>
      <c r="B501" s="125"/>
      <c r="C501" s="125"/>
      <c r="D501" s="125"/>
      <c r="E501" s="126"/>
      <c r="F501" s="128"/>
    </row>
    <row r="502" spans="1:6">
      <c r="A502" s="9"/>
      <c r="B502" s="125"/>
      <c r="C502" s="125"/>
      <c r="D502" s="125"/>
      <c r="E502" s="126"/>
      <c r="F502" s="128"/>
    </row>
    <row r="503" spans="1:6">
      <c r="A503" s="9"/>
      <c r="B503" s="125"/>
      <c r="C503" s="125"/>
      <c r="D503" s="125"/>
      <c r="E503" s="126"/>
      <c r="F503" s="128"/>
    </row>
    <row r="504" spans="1:6">
      <c r="A504" s="9"/>
      <c r="B504" s="125"/>
      <c r="C504" s="125"/>
      <c r="D504" s="125"/>
      <c r="E504" s="126"/>
      <c r="F504" s="128"/>
    </row>
    <row r="505" spans="1:6">
      <c r="A505" s="9"/>
      <c r="B505" s="125"/>
      <c r="C505" s="125"/>
      <c r="D505" s="125"/>
      <c r="E505" s="126"/>
      <c r="F505" s="128"/>
    </row>
    <row r="506" spans="1:6">
      <c r="A506" s="9"/>
      <c r="B506" s="125"/>
      <c r="C506" s="125"/>
      <c r="D506" s="125"/>
      <c r="E506" s="126"/>
      <c r="F506" s="128"/>
    </row>
    <row r="507" spans="1:6">
      <c r="A507" s="9"/>
      <c r="B507" s="125"/>
      <c r="C507" s="125"/>
      <c r="D507" s="125"/>
      <c r="E507" s="126"/>
      <c r="F507" s="128"/>
    </row>
    <row r="508" spans="1:6">
      <c r="A508" s="9"/>
      <c r="B508" s="125"/>
      <c r="C508" s="125"/>
      <c r="D508" s="125"/>
      <c r="E508" s="126"/>
      <c r="F508" s="128"/>
    </row>
    <row r="509" spans="1:6">
      <c r="A509" s="9"/>
      <c r="B509" s="125"/>
      <c r="C509" s="125"/>
      <c r="D509" s="125"/>
      <c r="E509" s="126"/>
      <c r="F509" s="128"/>
    </row>
    <row r="510" spans="1:6">
      <c r="A510" s="9"/>
      <c r="B510" s="125"/>
      <c r="C510" s="125"/>
      <c r="D510" s="125"/>
      <c r="E510" s="126"/>
      <c r="F510" s="128"/>
    </row>
    <row r="511" spans="1:6">
      <c r="A511" s="9"/>
      <c r="B511" s="125"/>
      <c r="C511" s="125"/>
      <c r="D511" s="125"/>
      <c r="E511" s="126"/>
      <c r="F511" s="128"/>
    </row>
    <row r="512" spans="1:6">
      <c r="A512" s="9"/>
      <c r="B512" s="125"/>
      <c r="C512" s="125"/>
      <c r="D512" s="125"/>
      <c r="E512" s="126"/>
      <c r="F512" s="128"/>
    </row>
    <row r="513" spans="1:6">
      <c r="A513" s="9"/>
      <c r="B513" s="125"/>
      <c r="C513" s="125"/>
      <c r="D513" s="125"/>
      <c r="E513" s="126"/>
      <c r="F513" s="128"/>
    </row>
    <row r="514" spans="1:6">
      <c r="A514" s="9"/>
      <c r="B514" s="125"/>
      <c r="C514" s="125"/>
      <c r="D514" s="125"/>
      <c r="E514" s="126"/>
      <c r="F514" s="128"/>
    </row>
    <row r="515" spans="1:6">
      <c r="A515" s="9"/>
      <c r="B515" s="125"/>
      <c r="C515" s="125"/>
      <c r="D515" s="125"/>
      <c r="E515" s="126"/>
      <c r="F515" s="128"/>
    </row>
    <row r="516" spans="1:6">
      <c r="A516" s="9"/>
      <c r="B516" s="125"/>
      <c r="C516" s="125"/>
      <c r="D516" s="125"/>
      <c r="E516" s="126"/>
      <c r="F516" s="128"/>
    </row>
    <row r="517" spans="1:6">
      <c r="A517" s="9"/>
      <c r="B517" s="125"/>
      <c r="C517" s="125"/>
      <c r="D517" s="125"/>
      <c r="E517" s="126"/>
      <c r="F517" s="128"/>
    </row>
    <row r="518" spans="1:6">
      <c r="A518" s="9"/>
      <c r="B518" s="125"/>
      <c r="C518" s="125"/>
      <c r="D518" s="125"/>
      <c r="E518" s="126"/>
      <c r="F518" s="128"/>
    </row>
    <row r="519" spans="1:6">
      <c r="A519" s="9"/>
      <c r="B519" s="125"/>
      <c r="C519" s="125"/>
      <c r="D519" s="125"/>
      <c r="E519" s="126"/>
      <c r="F519" s="128"/>
    </row>
    <row r="520" spans="1:6">
      <c r="A520" s="9"/>
      <c r="B520" s="125"/>
      <c r="C520" s="125"/>
      <c r="D520" s="125"/>
      <c r="E520" s="126"/>
      <c r="F520" s="128"/>
    </row>
    <row r="521" spans="1:6">
      <c r="A521" s="9"/>
      <c r="B521" s="125"/>
      <c r="C521" s="125"/>
      <c r="D521" s="125"/>
      <c r="E521" s="126"/>
      <c r="F521" s="128"/>
    </row>
    <row r="522" spans="1:6">
      <c r="A522" s="9"/>
      <c r="B522" s="125"/>
      <c r="C522" s="125"/>
      <c r="D522" s="125"/>
      <c r="E522" s="126"/>
      <c r="F522" s="128"/>
    </row>
    <row r="523" spans="1:6">
      <c r="A523" s="9"/>
      <c r="B523" s="125"/>
      <c r="C523" s="125"/>
      <c r="D523" s="125"/>
      <c r="E523" s="126"/>
      <c r="F523" s="128"/>
    </row>
    <row r="524" spans="1:6">
      <c r="A524" s="9"/>
      <c r="B524" s="125"/>
      <c r="C524" s="125"/>
      <c r="D524" s="125"/>
      <c r="E524" s="126"/>
      <c r="F524" s="128"/>
    </row>
    <row r="525" spans="1:6">
      <c r="A525" s="9"/>
      <c r="B525" s="125"/>
      <c r="C525" s="125"/>
      <c r="D525" s="125"/>
      <c r="E525" s="126"/>
      <c r="F525" s="128"/>
    </row>
    <row r="526" spans="1:6">
      <c r="A526" s="9"/>
      <c r="B526" s="125"/>
      <c r="C526" s="125"/>
      <c r="D526" s="125"/>
      <c r="E526" s="126"/>
      <c r="F526" s="128"/>
    </row>
    <row r="527" spans="1:6">
      <c r="A527" s="9"/>
      <c r="B527" s="125"/>
      <c r="C527" s="125"/>
      <c r="D527" s="125"/>
      <c r="E527" s="126"/>
      <c r="F527" s="128"/>
    </row>
    <row r="528" spans="1:6">
      <c r="A528" s="9"/>
      <c r="B528" s="125"/>
      <c r="C528" s="125"/>
      <c r="D528" s="125"/>
      <c r="E528" s="126"/>
      <c r="F528" s="128"/>
    </row>
    <row r="529" spans="1:6">
      <c r="A529" s="9"/>
      <c r="B529" s="125"/>
      <c r="C529" s="125"/>
      <c r="D529" s="125"/>
      <c r="E529" s="126"/>
      <c r="F529" s="128"/>
    </row>
    <row r="530" spans="1:6">
      <c r="A530" s="9"/>
      <c r="B530" s="125"/>
      <c r="C530" s="125"/>
      <c r="D530" s="125"/>
      <c r="E530" s="126"/>
      <c r="F530" s="128"/>
    </row>
    <row r="531" spans="1:6">
      <c r="A531" s="9"/>
      <c r="B531" s="125"/>
      <c r="C531" s="125"/>
      <c r="D531" s="125"/>
      <c r="E531" s="126"/>
      <c r="F531" s="128"/>
    </row>
    <row r="532" spans="1:6">
      <c r="A532" s="9"/>
      <c r="B532" s="125"/>
      <c r="C532" s="125"/>
      <c r="D532" s="125"/>
      <c r="E532" s="126"/>
      <c r="F532" s="128"/>
    </row>
    <row r="533" spans="1:6">
      <c r="A533" s="9"/>
      <c r="B533" s="125"/>
      <c r="C533" s="125"/>
      <c r="D533" s="125"/>
      <c r="E533" s="126"/>
      <c r="F533" s="128"/>
    </row>
    <row r="534" spans="1:6">
      <c r="A534" s="9"/>
      <c r="B534" s="125"/>
      <c r="C534" s="125"/>
      <c r="D534" s="125"/>
      <c r="E534" s="126"/>
      <c r="F534" s="128"/>
    </row>
    <row r="535" spans="1:6">
      <c r="A535" s="9"/>
      <c r="B535" s="125"/>
      <c r="C535" s="125"/>
      <c r="D535" s="125"/>
      <c r="E535" s="126"/>
      <c r="F535" s="128"/>
    </row>
    <row r="536" spans="1:6">
      <c r="A536" s="9"/>
      <c r="B536" s="125"/>
      <c r="C536" s="125"/>
      <c r="D536" s="125"/>
      <c r="E536" s="126"/>
      <c r="F536" s="128"/>
    </row>
    <row r="537" spans="1:6">
      <c r="A537" s="9"/>
      <c r="B537" s="125"/>
      <c r="C537" s="125"/>
      <c r="D537" s="125"/>
      <c r="E537" s="126"/>
      <c r="F537" s="128"/>
    </row>
    <row r="538" spans="1:6">
      <c r="A538" s="9"/>
      <c r="B538" s="125"/>
      <c r="C538" s="125"/>
      <c r="D538" s="125"/>
      <c r="E538" s="126"/>
      <c r="F538" s="128"/>
    </row>
    <row r="539" spans="1:6">
      <c r="A539" s="9"/>
      <c r="B539" s="125"/>
      <c r="C539" s="125"/>
      <c r="D539" s="125"/>
      <c r="E539" s="126"/>
      <c r="F539" s="128"/>
    </row>
    <row r="540" spans="1:6">
      <c r="A540" s="9"/>
      <c r="B540" s="125"/>
      <c r="C540" s="125"/>
      <c r="D540" s="125"/>
      <c r="E540" s="126"/>
      <c r="F540" s="128"/>
    </row>
    <row r="541" spans="1:6">
      <c r="A541" s="9"/>
      <c r="B541" s="125"/>
      <c r="C541" s="125"/>
      <c r="D541" s="125"/>
      <c r="E541" s="126"/>
      <c r="F541" s="128"/>
    </row>
    <row r="542" spans="1:6">
      <c r="A542" s="9"/>
      <c r="B542" s="125"/>
      <c r="C542" s="125"/>
      <c r="D542" s="125"/>
      <c r="E542" s="126"/>
      <c r="F542" s="128"/>
    </row>
    <row r="543" spans="1:6">
      <c r="A543" s="9"/>
      <c r="B543" s="125"/>
      <c r="C543" s="125"/>
      <c r="D543" s="125"/>
      <c r="E543" s="126"/>
      <c r="F543" s="128"/>
    </row>
    <row r="544" spans="1:6">
      <c r="A544" s="9"/>
      <c r="B544" s="125"/>
      <c r="C544" s="125"/>
      <c r="D544" s="125"/>
      <c r="E544" s="126"/>
      <c r="F544" s="128"/>
    </row>
    <row r="545" spans="1:6">
      <c r="A545" s="9"/>
      <c r="B545" s="125"/>
      <c r="C545" s="125"/>
      <c r="D545" s="125"/>
      <c r="E545" s="126"/>
      <c r="F545" s="128"/>
    </row>
    <row r="546" spans="1:6">
      <c r="A546" s="9"/>
      <c r="B546" s="125"/>
      <c r="C546" s="125"/>
      <c r="D546" s="125"/>
      <c r="E546" s="126"/>
      <c r="F546" s="128"/>
    </row>
    <row r="547" spans="1:6">
      <c r="A547" s="9"/>
      <c r="B547" s="125"/>
      <c r="C547" s="125"/>
      <c r="D547" s="125"/>
      <c r="E547" s="126"/>
      <c r="F547" s="128"/>
    </row>
    <row r="548" spans="1:6">
      <c r="A548" s="9"/>
      <c r="B548" s="125"/>
      <c r="C548" s="125"/>
      <c r="D548" s="125"/>
      <c r="E548" s="126"/>
      <c r="F548" s="128"/>
    </row>
    <row r="549" spans="1:6">
      <c r="A549" s="9"/>
      <c r="B549" s="125"/>
      <c r="C549" s="125"/>
      <c r="D549" s="125"/>
      <c r="E549" s="126"/>
      <c r="F549" s="128"/>
    </row>
    <row r="550" spans="1:6">
      <c r="A550" s="9"/>
      <c r="B550" s="125"/>
      <c r="C550" s="125"/>
      <c r="D550" s="125"/>
      <c r="E550" s="126"/>
      <c r="F550" s="128"/>
    </row>
    <row r="551" spans="1:6">
      <c r="A551" s="9"/>
      <c r="B551" s="125"/>
      <c r="C551" s="125"/>
      <c r="D551" s="125"/>
      <c r="E551" s="126"/>
      <c r="F551" s="128"/>
    </row>
    <row r="552" spans="1:6">
      <c r="A552" s="9"/>
      <c r="B552" s="125"/>
      <c r="C552" s="125"/>
      <c r="D552" s="125"/>
      <c r="E552" s="126"/>
      <c r="F552" s="128"/>
    </row>
    <row r="553" spans="1:6">
      <c r="A553" s="9"/>
      <c r="B553" s="125"/>
      <c r="C553" s="125"/>
      <c r="D553" s="125"/>
      <c r="E553" s="126"/>
      <c r="F553" s="128"/>
    </row>
    <row r="554" spans="1:6">
      <c r="A554" s="9"/>
      <c r="B554" s="125"/>
      <c r="C554" s="125"/>
      <c r="D554" s="125"/>
      <c r="E554" s="126"/>
      <c r="F554" s="128"/>
    </row>
    <row r="555" spans="1:6">
      <c r="A555" s="9"/>
      <c r="B555" s="125"/>
      <c r="C555" s="125"/>
      <c r="D555" s="125"/>
      <c r="E555" s="126"/>
      <c r="F555" s="128"/>
    </row>
    <row r="556" spans="1:6">
      <c r="A556" s="9"/>
      <c r="B556" s="125"/>
      <c r="C556" s="125"/>
      <c r="D556" s="125"/>
      <c r="E556" s="126"/>
      <c r="F556" s="128"/>
    </row>
    <row r="557" spans="1:6">
      <c r="A557" s="9"/>
      <c r="B557" s="125"/>
      <c r="C557" s="125"/>
      <c r="D557" s="125"/>
      <c r="E557" s="126"/>
      <c r="F557" s="128"/>
    </row>
    <row r="558" spans="1:6">
      <c r="A558" s="9"/>
      <c r="B558" s="125"/>
      <c r="C558" s="125"/>
      <c r="D558" s="125"/>
      <c r="E558" s="126"/>
      <c r="F558" s="128"/>
    </row>
    <row r="559" spans="1:6">
      <c r="A559" s="9"/>
      <c r="B559" s="125"/>
      <c r="C559" s="125"/>
      <c r="D559" s="125"/>
      <c r="E559" s="126"/>
      <c r="F559" s="128"/>
    </row>
    <row r="560" spans="1:6">
      <c r="A560" s="9"/>
      <c r="B560" s="125"/>
      <c r="C560" s="125"/>
      <c r="D560" s="125"/>
      <c r="E560" s="126"/>
      <c r="F560" s="128"/>
    </row>
    <row r="561" spans="1:6">
      <c r="A561" s="9"/>
      <c r="B561" s="125"/>
      <c r="C561" s="125"/>
      <c r="D561" s="125"/>
      <c r="E561" s="126"/>
      <c r="F561" s="128"/>
    </row>
    <row r="562" spans="1:6">
      <c r="A562" s="9"/>
      <c r="B562" s="125"/>
      <c r="C562" s="125"/>
      <c r="D562" s="125"/>
      <c r="E562" s="126"/>
      <c r="F562" s="128"/>
    </row>
    <row r="563" spans="1:6">
      <c r="A563" s="9"/>
      <c r="B563" s="125"/>
      <c r="C563" s="125"/>
      <c r="D563" s="125"/>
      <c r="E563" s="126"/>
      <c r="F563" s="128"/>
    </row>
    <row r="564" spans="1:6">
      <c r="A564" s="9"/>
      <c r="B564" s="125"/>
      <c r="C564" s="125"/>
      <c r="D564" s="125"/>
      <c r="E564" s="126"/>
      <c r="F564" s="128"/>
    </row>
    <row r="565" spans="1:6">
      <c r="A565" s="9"/>
      <c r="B565" s="125"/>
      <c r="C565" s="125"/>
      <c r="D565" s="125"/>
      <c r="E565" s="126"/>
      <c r="F565" s="128"/>
    </row>
    <row r="566" spans="1:6">
      <c r="A566" s="9"/>
      <c r="B566" s="125"/>
      <c r="C566" s="125"/>
      <c r="D566" s="125"/>
      <c r="E566" s="126"/>
      <c r="F566" s="128"/>
    </row>
    <row r="567" spans="1:6">
      <c r="A567" s="9"/>
      <c r="B567" s="125"/>
      <c r="C567" s="125"/>
      <c r="D567" s="125"/>
      <c r="E567" s="126"/>
      <c r="F567" s="128"/>
    </row>
    <row r="568" spans="1:6">
      <c r="A568" s="9"/>
      <c r="B568" s="125"/>
      <c r="C568" s="125"/>
      <c r="D568" s="125"/>
      <c r="E568" s="126"/>
      <c r="F568" s="128"/>
    </row>
    <row r="569" spans="1:6">
      <c r="A569" s="9"/>
      <c r="B569" s="125"/>
      <c r="C569" s="125"/>
      <c r="D569" s="125"/>
      <c r="E569" s="126"/>
      <c r="F569" s="128"/>
    </row>
    <row r="570" spans="1:6">
      <c r="A570" s="9"/>
      <c r="B570" s="125"/>
      <c r="C570" s="125"/>
      <c r="D570" s="125"/>
      <c r="E570" s="126"/>
      <c r="F570" s="128"/>
    </row>
    <row r="571" spans="1:6">
      <c r="A571" s="9"/>
      <c r="B571" s="125"/>
      <c r="C571" s="125"/>
      <c r="D571" s="125"/>
      <c r="E571" s="126"/>
      <c r="F571" s="128"/>
    </row>
    <row r="572" spans="1:6">
      <c r="A572" s="9"/>
      <c r="B572" s="125"/>
      <c r="C572" s="125"/>
      <c r="D572" s="125"/>
      <c r="E572" s="126"/>
      <c r="F572" s="128"/>
    </row>
    <row r="573" spans="1:6">
      <c r="A573" s="9"/>
      <c r="B573" s="125"/>
      <c r="C573" s="125"/>
      <c r="D573" s="125"/>
      <c r="E573" s="126"/>
      <c r="F573" s="128"/>
    </row>
    <row r="574" spans="1:6">
      <c r="A574" s="9"/>
      <c r="B574" s="125"/>
      <c r="C574" s="125"/>
      <c r="D574" s="125"/>
      <c r="E574" s="126"/>
      <c r="F574" s="128"/>
    </row>
    <row r="575" spans="1:6">
      <c r="A575" s="9"/>
      <c r="B575" s="125"/>
      <c r="C575" s="125"/>
      <c r="D575" s="125"/>
      <c r="E575" s="126"/>
      <c r="F575" s="128"/>
    </row>
    <row r="576" spans="1:6">
      <c r="A576" s="9"/>
      <c r="B576" s="125"/>
      <c r="C576" s="125"/>
      <c r="D576" s="125"/>
      <c r="E576" s="126"/>
      <c r="F576" s="128"/>
    </row>
    <row r="577" spans="1:6">
      <c r="A577" s="9"/>
      <c r="B577" s="125"/>
      <c r="C577" s="125"/>
      <c r="D577" s="125"/>
      <c r="E577" s="126"/>
      <c r="F577" s="128"/>
    </row>
    <row r="578" spans="1:6">
      <c r="A578" s="9"/>
      <c r="B578" s="125"/>
      <c r="C578" s="125"/>
      <c r="D578" s="125"/>
      <c r="E578" s="126"/>
      <c r="F578" s="128"/>
    </row>
    <row r="579" spans="1:6">
      <c r="A579" s="9"/>
      <c r="B579" s="125"/>
      <c r="C579" s="125"/>
      <c r="D579" s="125"/>
      <c r="E579" s="126"/>
      <c r="F579" s="128"/>
    </row>
    <row r="580" spans="1:6">
      <c r="A580" s="9"/>
      <c r="B580" s="125"/>
      <c r="C580" s="125"/>
      <c r="D580" s="125"/>
      <c r="E580" s="126"/>
      <c r="F580" s="128"/>
    </row>
    <row r="581" spans="1:6">
      <c r="A581" s="9"/>
      <c r="B581" s="125"/>
      <c r="C581" s="125"/>
      <c r="D581" s="125"/>
      <c r="E581" s="126"/>
      <c r="F581" s="128"/>
    </row>
    <row r="582" spans="1:6">
      <c r="A582" s="9"/>
      <c r="B582" s="125"/>
      <c r="C582" s="125"/>
      <c r="D582" s="125"/>
      <c r="E582" s="126"/>
      <c r="F582" s="128"/>
    </row>
    <row r="583" spans="1:6">
      <c r="A583" s="9"/>
      <c r="B583" s="125"/>
      <c r="C583" s="125"/>
      <c r="D583" s="125"/>
      <c r="E583" s="126"/>
      <c r="F583" s="128"/>
    </row>
    <row r="584" spans="1:6">
      <c r="A584" s="9"/>
      <c r="B584" s="125"/>
      <c r="C584" s="125"/>
      <c r="D584" s="125"/>
      <c r="E584" s="126"/>
      <c r="F584" s="128"/>
    </row>
    <row r="585" spans="1:6">
      <c r="A585" s="9"/>
      <c r="B585" s="125"/>
      <c r="C585" s="125"/>
      <c r="D585" s="125"/>
      <c r="E585" s="126"/>
      <c r="F585" s="128"/>
    </row>
    <row r="586" spans="1:6">
      <c r="A586" s="9"/>
      <c r="B586" s="125"/>
      <c r="C586" s="125"/>
      <c r="D586" s="125"/>
      <c r="E586" s="126"/>
      <c r="F586" s="128"/>
    </row>
    <row r="587" spans="1:6">
      <c r="A587" s="9"/>
      <c r="B587" s="125"/>
      <c r="C587" s="125"/>
      <c r="D587" s="125"/>
      <c r="E587" s="126"/>
      <c r="F587" s="128"/>
    </row>
    <row r="588" spans="1:6">
      <c r="A588" s="9"/>
      <c r="B588" s="125"/>
      <c r="C588" s="125"/>
      <c r="D588" s="125"/>
      <c r="E588" s="126"/>
      <c r="F588" s="128"/>
    </row>
    <row r="589" spans="1:6">
      <c r="A589" s="9"/>
      <c r="B589" s="125"/>
      <c r="C589" s="125"/>
      <c r="D589" s="125"/>
      <c r="E589" s="126"/>
      <c r="F589" s="128"/>
    </row>
    <row r="590" spans="1:6">
      <c r="A590" s="9"/>
      <c r="B590" s="125"/>
      <c r="C590" s="125"/>
      <c r="D590" s="125"/>
      <c r="E590" s="126"/>
      <c r="F590" s="128"/>
    </row>
    <row r="591" spans="1:6">
      <c r="A591" s="9"/>
      <c r="B591" s="125"/>
      <c r="C591" s="125"/>
      <c r="D591" s="125"/>
      <c r="E591" s="126"/>
      <c r="F591" s="128"/>
    </row>
    <row r="592" spans="1:6">
      <c r="A592" s="9"/>
      <c r="B592" s="125"/>
      <c r="C592" s="125"/>
      <c r="D592" s="125"/>
      <c r="E592" s="126"/>
      <c r="F592" s="128"/>
    </row>
    <row r="593" spans="1:6">
      <c r="A593" s="9"/>
      <c r="B593" s="125"/>
      <c r="C593" s="125"/>
      <c r="D593" s="125"/>
      <c r="E593" s="126"/>
      <c r="F593" s="128"/>
    </row>
    <row r="594" spans="1:6">
      <c r="A594" s="9"/>
      <c r="B594" s="125"/>
      <c r="C594" s="125"/>
      <c r="D594" s="125"/>
      <c r="E594" s="126"/>
      <c r="F594" s="128"/>
    </row>
    <row r="595" spans="1:6">
      <c r="A595" s="9"/>
      <c r="B595" s="125"/>
      <c r="C595" s="125"/>
      <c r="D595" s="125"/>
      <c r="E595" s="126"/>
      <c r="F595" s="128"/>
    </row>
    <row r="596" spans="1:6">
      <c r="A596" s="9"/>
      <c r="B596" s="125"/>
      <c r="C596" s="125"/>
      <c r="D596" s="125"/>
      <c r="E596" s="126"/>
      <c r="F596" s="128"/>
    </row>
    <row r="597" spans="1:6">
      <c r="A597" s="9"/>
      <c r="B597" s="125"/>
      <c r="C597" s="125"/>
      <c r="D597" s="125"/>
      <c r="E597" s="126"/>
      <c r="F597" s="128"/>
    </row>
    <row r="598" spans="1:6">
      <c r="A598" s="9"/>
      <c r="B598" s="125"/>
      <c r="C598" s="125"/>
      <c r="D598" s="125"/>
      <c r="E598" s="126"/>
      <c r="F598" s="128"/>
    </row>
    <row r="599" spans="1:6">
      <c r="A599" s="9"/>
      <c r="B599" s="125"/>
      <c r="C599" s="125"/>
      <c r="D599" s="125"/>
      <c r="E599" s="126"/>
      <c r="F599" s="128"/>
    </row>
    <row r="600" spans="1:6">
      <c r="A600" s="9"/>
      <c r="B600" s="125"/>
      <c r="C600" s="125"/>
      <c r="D600" s="125"/>
      <c r="E600" s="126"/>
      <c r="F600" s="128"/>
    </row>
    <row r="601" spans="1:6">
      <c r="A601" s="9"/>
      <c r="B601" s="125"/>
      <c r="C601" s="125"/>
      <c r="D601" s="125"/>
      <c r="E601" s="126"/>
      <c r="F601" s="128"/>
    </row>
    <row r="602" spans="1:6">
      <c r="A602" s="9"/>
      <c r="B602" s="125"/>
      <c r="C602" s="125"/>
      <c r="D602" s="125"/>
      <c r="E602" s="126"/>
      <c r="F602" s="128"/>
    </row>
    <row r="603" spans="1:6">
      <c r="A603" s="9"/>
      <c r="B603" s="125"/>
      <c r="C603" s="125"/>
      <c r="D603" s="125"/>
      <c r="E603" s="126"/>
      <c r="F603" s="128"/>
    </row>
    <row r="604" spans="1:6">
      <c r="A604" s="9"/>
      <c r="B604" s="125"/>
      <c r="C604" s="125"/>
      <c r="D604" s="125"/>
      <c r="E604" s="126"/>
      <c r="F604" s="128"/>
    </row>
    <row r="605" spans="1:6">
      <c r="A605" s="9"/>
      <c r="B605" s="125"/>
      <c r="C605" s="125"/>
      <c r="D605" s="125"/>
      <c r="E605" s="126"/>
      <c r="F605" s="128"/>
    </row>
    <row r="606" spans="1:6">
      <c r="A606" s="9"/>
      <c r="B606" s="125"/>
      <c r="C606" s="125"/>
      <c r="D606" s="125"/>
      <c r="E606" s="126"/>
      <c r="F606" s="128"/>
    </row>
    <row r="607" spans="1:6">
      <c r="A607" s="9"/>
      <c r="B607" s="125"/>
      <c r="C607" s="125"/>
      <c r="D607" s="125"/>
      <c r="E607" s="126"/>
      <c r="F607" s="128"/>
    </row>
    <row r="608" spans="1:6">
      <c r="A608" s="9"/>
      <c r="B608" s="125"/>
      <c r="C608" s="125"/>
      <c r="D608" s="125"/>
      <c r="E608" s="126"/>
      <c r="F608" s="128"/>
    </row>
    <row r="609" spans="1:6">
      <c r="A609" s="9"/>
      <c r="B609" s="125"/>
      <c r="C609" s="125"/>
      <c r="D609" s="125"/>
      <c r="E609" s="126"/>
      <c r="F609" s="128"/>
    </row>
    <row r="610" spans="1:6">
      <c r="A610" s="9"/>
      <c r="B610" s="125"/>
      <c r="C610" s="125"/>
      <c r="D610" s="125"/>
      <c r="E610" s="126"/>
      <c r="F610" s="128"/>
    </row>
    <row r="611" spans="1:6">
      <c r="A611" s="9"/>
      <c r="B611" s="125"/>
      <c r="C611" s="125"/>
      <c r="D611" s="125"/>
      <c r="E611" s="126"/>
      <c r="F611" s="128"/>
    </row>
    <row r="612" spans="1:6">
      <c r="A612" s="9"/>
      <c r="B612" s="125"/>
      <c r="C612" s="125"/>
      <c r="D612" s="125"/>
      <c r="E612" s="126"/>
      <c r="F612" s="128"/>
    </row>
    <row r="613" spans="1:6">
      <c r="A613" s="9"/>
      <c r="B613" s="125"/>
      <c r="C613" s="125"/>
      <c r="D613" s="125"/>
      <c r="E613" s="126"/>
      <c r="F613" s="128"/>
    </row>
    <row r="614" spans="1:6">
      <c r="A614" s="9"/>
      <c r="B614" s="125"/>
      <c r="C614" s="125"/>
      <c r="D614" s="125"/>
      <c r="E614" s="126"/>
      <c r="F614" s="128"/>
    </row>
    <row r="615" spans="1:6">
      <c r="A615" s="9"/>
      <c r="B615" s="125"/>
      <c r="C615" s="125"/>
      <c r="D615" s="125"/>
      <c r="E615" s="126"/>
      <c r="F615" s="128"/>
    </row>
    <row r="616" spans="1:6">
      <c r="A616" s="9"/>
      <c r="B616" s="125"/>
      <c r="C616" s="125"/>
      <c r="D616" s="125"/>
      <c r="E616" s="126"/>
      <c r="F616" s="128"/>
    </row>
    <row r="617" spans="1:6">
      <c r="A617" s="9"/>
      <c r="B617" s="125"/>
      <c r="C617" s="125"/>
      <c r="D617" s="125"/>
      <c r="E617" s="126"/>
      <c r="F617" s="128"/>
    </row>
    <row r="618" spans="1:6">
      <c r="A618" s="9"/>
      <c r="B618" s="125"/>
      <c r="C618" s="125"/>
      <c r="D618" s="125"/>
      <c r="E618" s="126"/>
      <c r="F618" s="128"/>
    </row>
    <row r="619" spans="1:6">
      <c r="A619" s="9"/>
      <c r="B619" s="125"/>
      <c r="C619" s="125"/>
      <c r="D619" s="125"/>
      <c r="E619" s="126"/>
      <c r="F619" s="128"/>
    </row>
    <row r="620" spans="1:6">
      <c r="A620" s="9"/>
      <c r="B620" s="125"/>
      <c r="C620" s="125"/>
      <c r="D620" s="125"/>
      <c r="E620" s="126"/>
      <c r="F620" s="128"/>
    </row>
    <row r="621" spans="1:6">
      <c r="A621" s="9"/>
      <c r="B621" s="125"/>
      <c r="C621" s="125"/>
      <c r="D621" s="125"/>
      <c r="E621" s="126"/>
      <c r="F621" s="128"/>
    </row>
    <row r="622" spans="1:6">
      <c r="A622" s="9"/>
      <c r="B622" s="125"/>
      <c r="C622" s="125"/>
      <c r="D622" s="125"/>
      <c r="E622" s="126"/>
      <c r="F622" s="128"/>
    </row>
    <row r="623" spans="1:6">
      <c r="A623" s="9"/>
      <c r="B623" s="125"/>
      <c r="C623" s="125"/>
      <c r="D623" s="125"/>
      <c r="E623" s="126"/>
      <c r="F623" s="128"/>
    </row>
    <row r="624" spans="1:6">
      <c r="A624" s="9"/>
      <c r="B624" s="125"/>
      <c r="C624" s="125"/>
      <c r="D624" s="125"/>
      <c r="E624" s="126"/>
      <c r="F624" s="128"/>
    </row>
    <row r="625" spans="1:6">
      <c r="A625" s="9"/>
      <c r="B625" s="125"/>
      <c r="C625" s="125"/>
      <c r="D625" s="125"/>
      <c r="E625" s="126"/>
      <c r="F625" s="128"/>
    </row>
    <row r="626" spans="1:6">
      <c r="A626" s="9"/>
      <c r="B626" s="125"/>
      <c r="C626" s="125"/>
      <c r="D626" s="125"/>
      <c r="E626" s="126"/>
      <c r="F626" s="128"/>
    </row>
    <row r="627" spans="1:6">
      <c r="A627" s="9"/>
      <c r="B627" s="125"/>
      <c r="C627" s="125"/>
      <c r="D627" s="125"/>
      <c r="E627" s="126"/>
      <c r="F627" s="128"/>
    </row>
    <row r="628" spans="1:6">
      <c r="A628" s="9"/>
      <c r="B628" s="125"/>
      <c r="C628" s="125"/>
      <c r="D628" s="125"/>
      <c r="E628" s="126"/>
      <c r="F628" s="128"/>
    </row>
    <row r="629" spans="1:6">
      <c r="A629" s="9"/>
      <c r="B629" s="125"/>
      <c r="C629" s="125"/>
      <c r="D629" s="125"/>
      <c r="E629" s="126"/>
      <c r="F629" s="128"/>
    </row>
    <row r="630" spans="1:6">
      <c r="A630" s="9"/>
      <c r="B630" s="125"/>
      <c r="C630" s="125"/>
      <c r="D630" s="125"/>
      <c r="E630" s="126"/>
      <c r="F630" s="128"/>
    </row>
    <row r="631" spans="1:6">
      <c r="A631" s="9"/>
      <c r="B631" s="125"/>
      <c r="C631" s="125"/>
      <c r="D631" s="125"/>
      <c r="E631" s="126"/>
      <c r="F631" s="128"/>
    </row>
    <row r="632" spans="1:6">
      <c r="A632" s="9"/>
      <c r="B632" s="125"/>
      <c r="C632" s="125"/>
      <c r="D632" s="125"/>
      <c r="E632" s="126"/>
      <c r="F632" s="128"/>
    </row>
    <row r="633" spans="1:6">
      <c r="A633" s="9"/>
      <c r="B633" s="125"/>
      <c r="C633" s="125"/>
      <c r="D633" s="125"/>
      <c r="E633" s="126"/>
      <c r="F633" s="128"/>
    </row>
    <row r="634" spans="1:6">
      <c r="A634" s="9"/>
      <c r="B634" s="125"/>
      <c r="C634" s="125"/>
      <c r="D634" s="125"/>
      <c r="E634" s="126"/>
      <c r="F634" s="128"/>
    </row>
    <row r="635" spans="1:6">
      <c r="A635" s="9"/>
      <c r="B635" s="125"/>
      <c r="C635" s="125"/>
      <c r="D635" s="125"/>
      <c r="E635" s="126"/>
      <c r="F635" s="128"/>
    </row>
    <row r="636" spans="1:6">
      <c r="A636" s="9"/>
      <c r="B636" s="125"/>
      <c r="C636" s="125"/>
      <c r="D636" s="125"/>
      <c r="E636" s="126"/>
      <c r="F636" s="128"/>
    </row>
    <row r="637" spans="1:6">
      <c r="A637" s="9"/>
      <c r="B637" s="125"/>
      <c r="C637" s="125"/>
      <c r="D637" s="125"/>
      <c r="E637" s="126"/>
      <c r="F637" s="128"/>
    </row>
    <row r="638" spans="1:6">
      <c r="A638" s="9"/>
      <c r="B638" s="125"/>
      <c r="C638" s="125"/>
      <c r="D638" s="125"/>
      <c r="E638" s="126"/>
      <c r="F638" s="128"/>
    </row>
    <row r="639" spans="1:6">
      <c r="A639" s="9"/>
      <c r="B639" s="125"/>
      <c r="C639" s="125"/>
      <c r="D639" s="125"/>
      <c r="E639" s="126"/>
      <c r="F639" s="128"/>
    </row>
    <row r="640" spans="1:6">
      <c r="A640" s="9"/>
      <c r="B640" s="125"/>
      <c r="C640" s="125"/>
      <c r="D640" s="125"/>
      <c r="E640" s="126"/>
      <c r="F640" s="128"/>
    </row>
    <row r="641" spans="1:6">
      <c r="A641" s="9"/>
      <c r="B641" s="125"/>
      <c r="C641" s="125"/>
      <c r="D641" s="125"/>
      <c r="E641" s="126"/>
      <c r="F641" s="128"/>
    </row>
    <row r="642" spans="1:6">
      <c r="A642" s="9"/>
      <c r="B642" s="125"/>
      <c r="C642" s="125"/>
      <c r="D642" s="125"/>
      <c r="E642" s="126"/>
      <c r="F642" s="128"/>
    </row>
    <row r="643" spans="1:6">
      <c r="A643" s="9"/>
      <c r="B643" s="125"/>
      <c r="C643" s="125"/>
      <c r="D643" s="125"/>
      <c r="E643" s="126"/>
      <c r="F643" s="128"/>
    </row>
    <row r="644" spans="1:6">
      <c r="A644" s="9"/>
      <c r="B644" s="125"/>
      <c r="C644" s="125"/>
      <c r="D644" s="125"/>
      <c r="E644" s="126"/>
      <c r="F644" s="128"/>
    </row>
    <row r="645" spans="1:6">
      <c r="A645" s="9"/>
      <c r="B645" s="125"/>
      <c r="C645" s="125"/>
      <c r="D645" s="125"/>
      <c r="E645" s="126"/>
      <c r="F645" s="128"/>
    </row>
    <row r="646" spans="1:6">
      <c r="A646" s="9"/>
      <c r="B646" s="125"/>
      <c r="C646" s="125"/>
      <c r="D646" s="125"/>
      <c r="E646" s="126"/>
      <c r="F646" s="128"/>
    </row>
    <row r="647" spans="1:6">
      <c r="A647" s="9"/>
      <c r="B647" s="125"/>
      <c r="C647" s="125"/>
      <c r="D647" s="125"/>
      <c r="E647" s="126"/>
      <c r="F647" s="128"/>
    </row>
    <row r="648" spans="1:6">
      <c r="A648" s="9"/>
      <c r="B648" s="125"/>
      <c r="C648" s="125"/>
      <c r="D648" s="125"/>
      <c r="E648" s="126"/>
      <c r="F648" s="128"/>
    </row>
    <row r="649" spans="1:6">
      <c r="A649" s="9"/>
      <c r="B649" s="125"/>
      <c r="C649" s="125"/>
      <c r="D649" s="125"/>
      <c r="E649" s="126"/>
      <c r="F649" s="128"/>
    </row>
    <row r="650" spans="1:6">
      <c r="A650" s="9"/>
      <c r="B650" s="125"/>
      <c r="C650" s="125"/>
      <c r="D650" s="125"/>
      <c r="E650" s="126"/>
      <c r="F650" s="128"/>
    </row>
    <row r="651" spans="1:6">
      <c r="A651" s="9"/>
      <c r="B651" s="125"/>
      <c r="C651" s="125"/>
      <c r="D651" s="125"/>
      <c r="E651" s="126"/>
      <c r="F651" s="128"/>
    </row>
    <row r="652" spans="1:6">
      <c r="A652" s="9"/>
      <c r="B652" s="125"/>
      <c r="C652" s="125"/>
      <c r="D652" s="125"/>
      <c r="E652" s="126"/>
      <c r="F652" s="128"/>
    </row>
    <row r="653" spans="1:6">
      <c r="A653" s="9"/>
      <c r="B653" s="125"/>
      <c r="C653" s="125"/>
      <c r="D653" s="125"/>
      <c r="E653" s="126"/>
      <c r="F653" s="128"/>
    </row>
    <row r="654" spans="1:6">
      <c r="A654" s="9"/>
      <c r="B654" s="125"/>
      <c r="C654" s="125"/>
      <c r="D654" s="125"/>
      <c r="E654" s="126"/>
      <c r="F654" s="128"/>
    </row>
    <row r="655" spans="1:6">
      <c r="A655" s="9"/>
      <c r="B655" s="125"/>
      <c r="C655" s="125"/>
      <c r="D655" s="125"/>
      <c r="E655" s="126"/>
      <c r="F655" s="128"/>
    </row>
    <row r="656" spans="1:6">
      <c r="A656" s="9"/>
      <c r="B656" s="125"/>
      <c r="C656" s="125"/>
      <c r="D656" s="125"/>
      <c r="E656" s="126"/>
      <c r="F656" s="128"/>
    </row>
    <row r="657" spans="1:6">
      <c r="A657" s="9"/>
      <c r="B657" s="125"/>
      <c r="C657" s="125"/>
      <c r="D657" s="125"/>
      <c r="E657" s="126"/>
      <c r="F657" s="128"/>
    </row>
    <row r="658" spans="1:6">
      <c r="A658" s="9"/>
      <c r="B658" s="125"/>
      <c r="C658" s="125"/>
      <c r="D658" s="125"/>
      <c r="E658" s="126"/>
      <c r="F658" s="128"/>
    </row>
    <row r="659" spans="1:6">
      <c r="A659" s="9"/>
      <c r="B659" s="125"/>
      <c r="C659" s="125"/>
      <c r="D659" s="125"/>
      <c r="E659" s="126"/>
      <c r="F659" s="128"/>
    </row>
    <row r="660" spans="1:6">
      <c r="A660" s="9"/>
      <c r="B660" s="125"/>
      <c r="C660" s="125"/>
      <c r="D660" s="125"/>
      <c r="E660" s="126"/>
      <c r="F660" s="128"/>
    </row>
    <row r="661" spans="1:6">
      <c r="A661" s="9"/>
      <c r="B661" s="125"/>
      <c r="C661" s="125"/>
      <c r="D661" s="125"/>
      <c r="E661" s="126"/>
      <c r="F661" s="128"/>
    </row>
    <row r="662" spans="1:6">
      <c r="A662" s="9"/>
      <c r="B662" s="125"/>
      <c r="C662" s="125"/>
      <c r="D662" s="125"/>
      <c r="E662" s="126"/>
      <c r="F662" s="128"/>
    </row>
    <row r="663" spans="1:6">
      <c r="A663" s="9"/>
      <c r="B663" s="125"/>
      <c r="C663" s="125"/>
      <c r="D663" s="125"/>
      <c r="E663" s="126"/>
      <c r="F663" s="128"/>
    </row>
    <row r="664" spans="1:6">
      <c r="A664" s="9"/>
      <c r="B664" s="125"/>
      <c r="C664" s="125"/>
      <c r="D664" s="125"/>
      <c r="E664" s="126"/>
      <c r="F664" s="128"/>
    </row>
    <row r="665" spans="1:6">
      <c r="A665" s="9"/>
      <c r="B665" s="125"/>
      <c r="C665" s="125"/>
      <c r="D665" s="125"/>
      <c r="E665" s="126"/>
      <c r="F665" s="128"/>
    </row>
    <row r="666" spans="1:6">
      <c r="A666" s="9"/>
      <c r="B666" s="125"/>
      <c r="C666" s="125"/>
      <c r="D666" s="125"/>
      <c r="E666" s="126"/>
      <c r="F666" s="128"/>
    </row>
    <row r="667" spans="1:6">
      <c r="A667" s="9"/>
      <c r="B667" s="125"/>
      <c r="C667" s="125"/>
      <c r="D667" s="125"/>
      <c r="E667" s="126"/>
      <c r="F667" s="128"/>
    </row>
    <row r="668" spans="1:6">
      <c r="A668" s="9"/>
      <c r="B668" s="125"/>
      <c r="C668" s="125"/>
      <c r="D668" s="125"/>
      <c r="E668" s="126"/>
      <c r="F668" s="128"/>
    </row>
    <row r="669" spans="1:6">
      <c r="A669" s="9"/>
      <c r="B669" s="125"/>
      <c r="C669" s="125"/>
      <c r="D669" s="125"/>
      <c r="E669" s="126"/>
      <c r="F669" s="128"/>
    </row>
    <row r="670" spans="1:6">
      <c r="A670" s="9"/>
      <c r="B670" s="125"/>
      <c r="C670" s="125"/>
      <c r="D670" s="125"/>
      <c r="E670" s="126"/>
      <c r="F670" s="128"/>
    </row>
    <row r="671" spans="1:6">
      <c r="A671" s="9"/>
      <c r="B671" s="125"/>
      <c r="C671" s="125"/>
      <c r="D671" s="125"/>
      <c r="E671" s="126"/>
      <c r="F671" s="128"/>
    </row>
    <row r="672" spans="1:6">
      <c r="A672" s="9"/>
      <c r="B672" s="125"/>
      <c r="C672" s="125"/>
      <c r="D672" s="125"/>
      <c r="E672" s="126"/>
      <c r="F672" s="128"/>
    </row>
    <row r="673" spans="1:6">
      <c r="A673" s="9"/>
      <c r="B673" s="125"/>
      <c r="C673" s="125"/>
      <c r="D673" s="125"/>
      <c r="E673" s="126"/>
      <c r="F673" s="128"/>
    </row>
    <row r="674" spans="1:6">
      <c r="A674" s="9"/>
      <c r="B674" s="125"/>
      <c r="C674" s="125"/>
      <c r="D674" s="125"/>
      <c r="E674" s="126"/>
      <c r="F674" s="128"/>
    </row>
    <row r="675" spans="1:6">
      <c r="A675" s="9"/>
      <c r="B675" s="125"/>
      <c r="C675" s="125"/>
      <c r="D675" s="125"/>
      <c r="E675" s="126"/>
      <c r="F675" s="128"/>
    </row>
    <row r="676" spans="1:6">
      <c r="A676" s="9"/>
      <c r="B676" s="125"/>
      <c r="C676" s="125"/>
      <c r="D676" s="125"/>
      <c r="E676" s="126"/>
      <c r="F676" s="128"/>
    </row>
    <row r="677" spans="1:6">
      <c r="A677" s="9"/>
      <c r="B677" s="125"/>
      <c r="C677" s="125"/>
      <c r="D677" s="125"/>
      <c r="E677" s="126"/>
      <c r="F677" s="128"/>
    </row>
    <row r="678" spans="1:6">
      <c r="A678" s="9"/>
      <c r="B678" s="125"/>
      <c r="C678" s="125"/>
      <c r="D678" s="125"/>
      <c r="E678" s="126"/>
      <c r="F678" s="128"/>
    </row>
    <row r="679" spans="1:6">
      <c r="A679" s="9"/>
      <c r="B679" s="125"/>
      <c r="C679" s="125"/>
      <c r="D679" s="125"/>
      <c r="E679" s="126"/>
      <c r="F679" s="128"/>
    </row>
    <row r="680" spans="1:6">
      <c r="A680" s="9"/>
      <c r="B680" s="125"/>
      <c r="C680" s="125"/>
      <c r="D680" s="125"/>
      <c r="E680" s="126"/>
      <c r="F680" s="128"/>
    </row>
    <row r="681" spans="1:6">
      <c r="A681" s="9"/>
      <c r="B681" s="125"/>
      <c r="C681" s="125"/>
      <c r="D681" s="125"/>
      <c r="E681" s="126"/>
      <c r="F681" s="128"/>
    </row>
    <row r="682" spans="1:6">
      <c r="A682" s="9"/>
      <c r="B682" s="125"/>
      <c r="C682" s="125"/>
      <c r="D682" s="125"/>
      <c r="E682" s="126"/>
      <c r="F682" s="128"/>
    </row>
    <row r="683" spans="1:6">
      <c r="A683" s="9"/>
      <c r="B683" s="125"/>
      <c r="C683" s="125"/>
      <c r="D683" s="125"/>
      <c r="E683" s="126"/>
      <c r="F683" s="128"/>
    </row>
    <row r="684" spans="1:6">
      <c r="A684" s="9"/>
      <c r="B684" s="125"/>
      <c r="C684" s="125"/>
      <c r="D684" s="125"/>
      <c r="E684" s="126"/>
      <c r="F684" s="128"/>
    </row>
    <row r="685" spans="1:6">
      <c r="A685" s="9"/>
      <c r="B685" s="125"/>
      <c r="C685" s="125"/>
      <c r="D685" s="125"/>
      <c r="E685" s="126"/>
      <c r="F685" s="128"/>
    </row>
    <row r="686" spans="1:6">
      <c r="A686" s="9"/>
      <c r="B686" s="125"/>
      <c r="C686" s="125"/>
      <c r="D686" s="125"/>
      <c r="E686" s="126"/>
      <c r="F686" s="128"/>
    </row>
    <row r="687" spans="1:6">
      <c r="A687" s="9"/>
      <c r="B687" s="125"/>
      <c r="C687" s="125"/>
      <c r="D687" s="125"/>
      <c r="E687" s="126"/>
      <c r="F687" s="128"/>
    </row>
    <row r="688" spans="1:6">
      <c r="A688" s="9"/>
      <c r="B688" s="125"/>
      <c r="C688" s="125"/>
      <c r="D688" s="125"/>
      <c r="E688" s="126"/>
      <c r="F688" s="128"/>
    </row>
    <row r="689" spans="1:6">
      <c r="A689" s="9"/>
      <c r="B689" s="125"/>
      <c r="C689" s="125"/>
      <c r="D689" s="125"/>
      <c r="E689" s="126"/>
      <c r="F689" s="128"/>
    </row>
    <row r="690" spans="1:6">
      <c r="A690" s="9"/>
      <c r="B690" s="125"/>
      <c r="C690" s="125"/>
      <c r="D690" s="125"/>
      <c r="E690" s="126"/>
      <c r="F690" s="128"/>
    </row>
    <row r="691" spans="1:6">
      <c r="A691" s="9"/>
      <c r="B691" s="125"/>
      <c r="C691" s="125"/>
      <c r="D691" s="125"/>
      <c r="E691" s="126"/>
      <c r="F691" s="128"/>
    </row>
    <row r="692" spans="1:6">
      <c r="A692" s="9"/>
      <c r="B692" s="125"/>
      <c r="C692" s="125"/>
      <c r="D692" s="125"/>
      <c r="E692" s="126"/>
      <c r="F692" s="128"/>
    </row>
    <row r="693" spans="1:6">
      <c r="A693" s="9"/>
      <c r="B693" s="125"/>
      <c r="C693" s="125"/>
      <c r="D693" s="125"/>
      <c r="E693" s="126"/>
      <c r="F693" s="128"/>
    </row>
    <row r="694" spans="1:6">
      <c r="A694" s="9"/>
      <c r="B694" s="125"/>
      <c r="C694" s="125"/>
      <c r="D694" s="125"/>
      <c r="E694" s="126"/>
      <c r="F694" s="128"/>
    </row>
    <row r="695" spans="1:6">
      <c r="A695" s="9"/>
      <c r="B695" s="125"/>
      <c r="C695" s="125"/>
      <c r="D695" s="125"/>
      <c r="E695" s="126"/>
      <c r="F695" s="128"/>
    </row>
    <row r="696" spans="1:6">
      <c r="A696" s="9"/>
      <c r="B696" s="125"/>
      <c r="C696" s="125"/>
      <c r="D696" s="125"/>
      <c r="E696" s="126"/>
      <c r="F696" s="128"/>
    </row>
    <row r="697" spans="1:6">
      <c r="A697" s="9"/>
      <c r="B697" s="125"/>
      <c r="C697" s="125"/>
      <c r="D697" s="125"/>
      <c r="E697" s="126"/>
      <c r="F697" s="128"/>
    </row>
    <row r="698" spans="1:6">
      <c r="A698" s="9"/>
      <c r="B698" s="125"/>
      <c r="C698" s="125"/>
      <c r="D698" s="125"/>
      <c r="E698" s="126"/>
      <c r="F698" s="128"/>
    </row>
    <row r="699" spans="1:6">
      <c r="A699" s="9"/>
      <c r="B699" s="125"/>
      <c r="C699" s="125"/>
      <c r="D699" s="125"/>
      <c r="E699" s="126"/>
      <c r="F699" s="128"/>
    </row>
    <row r="700" spans="1:6">
      <c r="A700" s="9"/>
      <c r="B700" s="125"/>
      <c r="C700" s="125"/>
      <c r="D700" s="125"/>
      <c r="E700" s="126"/>
      <c r="F700" s="128"/>
    </row>
  </sheetData>
  <sheetProtection password="EF32" sheet="1" objects="1" scenarios="1"/>
  <mergeCells count="2">
    <mergeCell ref="A1:F1"/>
    <mergeCell ref="A2:F2"/>
  </mergeCells>
  <phoneticPr fontId="14" type="noConversion"/>
  <conditionalFormatting sqref="B6:B17">
    <cfRule type="expression" dxfId="7" priority="2" stopIfTrue="1">
      <formula>AND(ISBLANK($B$6),ISBLANK($C$6)="false")</formula>
    </cfRule>
  </conditionalFormatting>
  <conditionalFormatting sqref="B6:D700">
    <cfRule type="expression" dxfId="6" priority="7" stopIfTrue="1">
      <formula>AND(ISTEXT(#REF!)=TRUE,B6&lt;&gt;"318",#REF!="equipment (0730)",ISTEXT(B6)=TRUE)</formula>
    </cfRule>
  </conditionalFormatting>
  <conditionalFormatting sqref="A6:A700">
    <cfRule type="expression" dxfId="5" priority="8" stopIfTrue="1">
      <formula>AND(ISTEXT(#REF!)=TRUE,ISTEXT(A6)=FALSE)</formula>
    </cfRule>
  </conditionalFormatting>
  <dataValidations count="6">
    <dataValidation allowBlank="1" showInputMessage="1" showErrorMessage="1" prompt="Enter original budgeted amount in this column only.  Enter whole dollars only." sqref="B5"/>
    <dataValidation allowBlank="1" showInputMessage="1" showErrorMessage="1" prompt="This column should be used after the initial budget is created if any budget revisions are necessary.  Budgeted amounts in the &quot;original budget cost&quot; column should not be modified." sqref="C5"/>
    <dataValidation allowBlank="1" showInputMessage="1" showErrorMessage="1" prompt="This column should be used only when a second revision is neccesary.  Old budget amounts in &quot;original budgeted cost&quot; and &quot;budget revision #1&quot; should not be modified." sqref="D5"/>
    <dataValidation allowBlank="1" showInputMessage="1" showErrorMessage="1" prompt="Provide a detailed description of the budgeted costs.  Be very specific._x000a_" sqref="E5"/>
    <dataValidation type="whole" allowBlank="1" showInputMessage="1" showErrorMessage="1" sqref="B6:D700">
      <formula1>0</formula1>
      <formula2>999999</formula2>
    </dataValidation>
    <dataValidation type="list" allowBlank="1" showInputMessage="1" showErrorMessage="1" sqref="A6:A65536">
      <formula1>objects</formula1>
    </dataValidation>
  </dataValidations>
  <printOptions headings="1" gridLines="1"/>
  <pageMargins left="0.5" right="0.5" top="0.75" bottom="0.75" header="0.5" footer="0.5"/>
  <pageSetup scale="84" orientation="landscape" r:id="rId1"/>
  <headerFooter alignWithMargins="0">
    <oddFooter>&amp;LPage &amp;P of &amp;N&amp;C&amp;D &amp;T&amp;R&amp;A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44"/>
  <sheetViews>
    <sheetView zoomScaleNormal="100" workbookViewId="0">
      <selection activeCell="B4" sqref="B4"/>
    </sheetView>
  </sheetViews>
  <sheetFormatPr defaultColWidth="0" defaultRowHeight="0" customHeight="1" zeroHeight="1"/>
  <cols>
    <col min="1" max="1" width="4.5703125" customWidth="1"/>
    <col min="2" max="2" width="57.28515625" bestFit="1" customWidth="1"/>
    <col min="3" max="3" width="12.7109375" style="88" customWidth="1"/>
    <col min="4" max="5" width="12.7109375" style="141" customWidth="1"/>
    <col min="6" max="6" width="13.42578125" style="141" customWidth="1"/>
  </cols>
  <sheetData>
    <row r="1" spans="1:6" ht="15.75" customHeight="1">
      <c r="A1" s="66"/>
      <c r="B1" s="241" t="s">
        <v>557</v>
      </c>
      <c r="C1" s="242"/>
      <c r="D1" s="242"/>
      <c r="E1" s="242"/>
      <c r="F1" s="242"/>
    </row>
    <row r="2" spans="1:6" ht="15.75" customHeight="1">
      <c r="A2" s="67"/>
      <c r="B2" s="243" t="s">
        <v>89</v>
      </c>
      <c r="C2" s="242"/>
      <c r="D2" s="242"/>
      <c r="E2" s="242"/>
      <c r="F2" s="242"/>
    </row>
    <row r="3" spans="1:6" ht="15.75" customHeight="1">
      <c r="A3" s="67"/>
      <c r="B3" s="242" t="str">
        <f>'2-Cover Page'!A2</f>
        <v>FY 2017-18</v>
      </c>
      <c r="C3" s="243"/>
      <c r="D3" s="243"/>
      <c r="E3" s="243"/>
      <c r="F3" s="243"/>
    </row>
    <row r="4" spans="1:6" ht="12.75">
      <c r="A4" s="68" t="e">
        <f>'2-Cover Page'!D5</f>
        <v>#N/A</v>
      </c>
      <c r="B4" s="69"/>
      <c r="C4" s="70"/>
      <c r="D4" s="70"/>
      <c r="E4" s="70"/>
      <c r="F4" s="71">
        <f>'2-Cover Page'!C10</f>
        <v>0</v>
      </c>
    </row>
    <row r="5" spans="1:6" s="50" customFormat="1" ht="12.75" customHeight="1">
      <c r="A5" s="151" t="s">
        <v>28</v>
      </c>
      <c r="B5" s="72" t="s">
        <v>29</v>
      </c>
      <c r="C5" s="151" t="s">
        <v>186</v>
      </c>
      <c r="D5" s="132"/>
      <c r="E5" s="132"/>
      <c r="F5" s="133"/>
    </row>
    <row r="6" spans="1:6" ht="12.75">
      <c r="A6" s="73" t="s">
        <v>45</v>
      </c>
      <c r="B6" s="70"/>
      <c r="C6" s="74"/>
      <c r="D6" s="134"/>
      <c r="E6" s="134"/>
      <c r="F6" s="134"/>
    </row>
    <row r="7" spans="1:6" ht="15" customHeight="1">
      <c r="A7" s="75">
        <v>1</v>
      </c>
      <c r="B7" s="76" t="s">
        <v>30</v>
      </c>
      <c r="C7" s="77">
        <f t="array" ref="C7">+SUM(IF(LEFT('3-Budget Detail'!$A$6:$A$700,3)&amp;RIGHT('3-Budget Detail'!$A$6:$A$700,5)="ins0100)",IF(ISBLANK('3-Budget Detail'!$D$6:$D$700),IF(ISBLANK('3-Budget Detail'!$C$6:$C$700),'3-Budget Detail'!$B$6:$B$700,'3-Budget Detail'!$C$6:$C$700),'3-Budget Detail'!$D$6:$D$700)))</f>
        <v>0</v>
      </c>
      <c r="D7" s="135"/>
      <c r="E7" s="81"/>
      <c r="F7" s="81"/>
    </row>
    <row r="8" spans="1:6" ht="15" customHeight="1">
      <c r="A8" s="75">
        <v>2</v>
      </c>
      <c r="B8" s="76" t="s">
        <v>31</v>
      </c>
      <c r="C8" s="77">
        <f t="array" ref="C8">+SUM(IF(LEFT('3-Budget Detail'!$A$6:$A$700,3)&amp;RIGHT('3-Budget Detail'!$A$6:$A$700,5)="ins0200)",IF(ISBLANK('3-Budget Detail'!$D$6:$D$700),IF(ISBLANK('3-Budget Detail'!$C$6:$C$700),'3-Budget Detail'!$B$6:$B$700,'3-Budget Detail'!$C$6:$C$700),'3-Budget Detail'!$D$6:$D$700)))</f>
        <v>0</v>
      </c>
      <c r="D8" s="136"/>
      <c r="E8" s="137"/>
      <c r="F8" s="81"/>
    </row>
    <row r="9" spans="1:6" ht="15" customHeight="1">
      <c r="A9" s="75">
        <v>3</v>
      </c>
      <c r="B9" s="78" t="s">
        <v>32</v>
      </c>
      <c r="C9" s="77">
        <f t="array" ref="C9">+SUM(IF(LEFT('3-Budget Detail'!$A$6:$A$700,3)&amp;RIGHT('3-Budget Detail'!$A$6:$A$700,5)="ins0300)",IF(ISBLANK('3-Budget Detail'!$D$6:$D$700),IF(ISBLANK('3-Budget Detail'!$C$6:$C$700),'3-Budget Detail'!$B$6:$B$700,'3-Budget Detail'!$C$6:$C$700),'3-Budget Detail'!$D$6:$D$700)))</f>
        <v>0</v>
      </c>
      <c r="D9" s="136"/>
      <c r="E9" s="137"/>
      <c r="F9" s="81"/>
    </row>
    <row r="10" spans="1:6" ht="15" customHeight="1">
      <c r="A10" s="75">
        <v>4</v>
      </c>
      <c r="B10" s="78" t="s">
        <v>33</v>
      </c>
      <c r="C10" s="77">
        <f t="array" ref="C10">+SUM(IF(LEFT('3-Budget Detail'!$A$6:$A$700,3)&amp;RIGHT('3-Budget Detail'!$A$6:$A$700,5)="ins0500)",IF(ISBLANK('3-Budget Detail'!$D$6:$D$700),IF(ISBLANK('3-Budget Detail'!$C$6:$C$700),'3-Budget Detail'!$B$6:$B$700,'3-Budget Detail'!$C$6:$C$700),'3-Budget Detail'!$D$6:$D$700)))</f>
        <v>0</v>
      </c>
      <c r="D10" s="136"/>
      <c r="E10" s="137"/>
      <c r="F10" s="81"/>
    </row>
    <row r="11" spans="1:6" ht="15" customHeight="1">
      <c r="A11" s="75">
        <v>5</v>
      </c>
      <c r="B11" s="78" t="s">
        <v>34</v>
      </c>
      <c r="C11" s="77">
        <f t="array" ref="C11">+SUM(IF(LEFT('3-Budget Detail'!$A$6:$A$700,3)&amp;RIGHT('3-Budget Detail'!$A$6:$A$700,5)="ins0580)",IF(ISBLANK('3-Budget Detail'!$D$6:$D$700),IF(ISBLANK('3-Budget Detail'!$C$6:$C$700),'3-Budget Detail'!$B$6:$B$700,'3-Budget Detail'!$C$6:$C$700),'3-Budget Detail'!$D$6:$D$700)))</f>
        <v>0</v>
      </c>
      <c r="D11" s="136"/>
      <c r="E11" s="137"/>
      <c r="F11" s="81"/>
    </row>
    <row r="12" spans="1:6" ht="15" customHeight="1" thickBot="1">
      <c r="A12" s="75">
        <v>6</v>
      </c>
      <c r="B12" s="78" t="s">
        <v>35</v>
      </c>
      <c r="C12" s="77">
        <f t="array" ref="C12">+SUM(IF(LEFT('3-Budget Detail'!$A$6:$A$700,3)&amp;RIGHT('3-Budget Detail'!$A$6:$A$700,5)="ins0600)",IF(ISBLANK('3-Budget Detail'!$D$6:$D$700),IF(ISBLANK('3-Budget Detail'!$C$6:$C$700),'3-Budget Detail'!$B$6:$B$700,'3-Budget Detail'!$C$6:$C$700),'3-Budget Detail'!$D$6:$D$700)))</f>
        <v>0</v>
      </c>
      <c r="D12" s="136"/>
      <c r="E12" s="137"/>
      <c r="F12" s="81"/>
    </row>
    <row r="13" spans="1:6" ht="15" customHeight="1" thickBot="1">
      <c r="A13" s="75">
        <v>7</v>
      </c>
      <c r="B13" s="79" t="s">
        <v>36</v>
      </c>
      <c r="C13" s="80">
        <f t="shared" ref="C13" si="0">SUM(C7:C12)</f>
        <v>0</v>
      </c>
      <c r="D13" s="138"/>
      <c r="E13" s="81"/>
      <c r="F13" s="81"/>
    </row>
    <row r="14" spans="1:6" ht="15" customHeight="1">
      <c r="A14" s="75"/>
      <c r="B14" s="79"/>
      <c r="C14" s="81"/>
      <c r="D14" s="81"/>
      <c r="E14" s="81"/>
      <c r="F14" s="81"/>
    </row>
    <row r="15" spans="1:6" ht="15" customHeight="1">
      <c r="A15" s="82" t="s">
        <v>37</v>
      </c>
      <c r="B15" s="83"/>
      <c r="C15" s="81"/>
      <c r="D15" s="134"/>
      <c r="E15" s="134"/>
      <c r="F15" s="134"/>
    </row>
    <row r="16" spans="1:6" ht="15" customHeight="1">
      <c r="A16" s="75">
        <v>8</v>
      </c>
      <c r="B16" s="76" t="s">
        <v>30</v>
      </c>
      <c r="C16" s="77">
        <f t="array" ref="C16">+SUM(IF(LEFT('3-Budget Detail'!$A$6:$A$700,3)&amp;RIGHT('3-Budget Detail'!$A$6:$A$700,5)="sup0100)",IF(ISBLANK('3-Budget Detail'!$D$6:$D$700),IF(ISBLANK('3-Budget Detail'!$C$6:$C$700),'3-Budget Detail'!$B$6:$B$700,'3-Budget Detail'!$C$6:$C$700),'3-Budget Detail'!$D$6:$D$700)))</f>
        <v>0</v>
      </c>
      <c r="D16" s="135"/>
      <c r="E16" s="81"/>
      <c r="F16" s="81"/>
    </row>
    <row r="17" spans="1:6" ht="15" customHeight="1">
      <c r="A17" s="75">
        <v>9</v>
      </c>
      <c r="B17" s="76" t="s">
        <v>31</v>
      </c>
      <c r="C17" s="110">
        <f t="array" ref="C17">+SUM(IF(LEFT('3-Budget Detail'!$A$6:$A$700,3)&amp;RIGHT('3-Budget Detail'!$A$6:$A$700,5)="sup0200)",IF(ISBLANK('3-Budget Detail'!$D$6:$D$700),IF(ISBLANK('3-Budget Detail'!$C$6:$C$700),'3-Budget Detail'!$B$6:$B$700,'3-Budget Detail'!$C$6:$C$700),'3-Budget Detail'!$D$6:$D$700)))</f>
        <v>0</v>
      </c>
      <c r="D17" s="136"/>
      <c r="E17" s="137"/>
      <c r="F17" s="81"/>
    </row>
    <row r="18" spans="1:6" ht="15" customHeight="1">
      <c r="A18" s="75">
        <v>10</v>
      </c>
      <c r="B18" s="76" t="s">
        <v>32</v>
      </c>
      <c r="C18" s="110">
        <f t="array" ref="C18">+SUM(IF(LEFT('3-Budget Detail'!$A$6:$A$700,3)&amp;RIGHT('3-Budget Detail'!$A$6:$A$700,5)="sup0300)",IF(ISBLANK('3-Budget Detail'!$D$6:$D$700),IF(ISBLANK('3-Budget Detail'!$C$6:$C$700),'3-Budget Detail'!$B$6:$B$700,'3-Budget Detail'!$C$6:$C$700),'3-Budget Detail'!$D$6:$D$700)))</f>
        <v>0</v>
      </c>
      <c r="D18" s="136"/>
      <c r="E18" s="137"/>
      <c r="F18" s="81"/>
    </row>
    <row r="19" spans="1:6" ht="15" customHeight="1">
      <c r="A19" s="75">
        <v>11</v>
      </c>
      <c r="B19" s="76" t="s">
        <v>33</v>
      </c>
      <c r="C19" s="110">
        <f t="array" ref="C19">+SUM(IF(LEFT('3-Budget Detail'!$A$6:$A$700,3)&amp;RIGHT('3-Budget Detail'!$A$6:$A$700,5)="sup0500)",IF(ISBLANK('3-Budget Detail'!$D$6:$D$700),IF(ISBLANK('3-Budget Detail'!$C$6:$C$700),'3-Budget Detail'!$B$6:$B$700,'3-Budget Detail'!$C$6:$C$700),'3-Budget Detail'!$D$6:$D$700)))</f>
        <v>0</v>
      </c>
      <c r="D19" s="136"/>
      <c r="E19" s="137"/>
      <c r="F19" s="81"/>
    </row>
    <row r="20" spans="1:6" ht="15" customHeight="1">
      <c r="A20" s="75">
        <v>12</v>
      </c>
      <c r="B20" s="76" t="s">
        <v>34</v>
      </c>
      <c r="C20" s="110">
        <f t="array" ref="C20">+SUM(IF(LEFT('3-Budget Detail'!$A$6:$A$700,3)&amp;RIGHT('3-Budget Detail'!$A$6:$A$700,5)="sup0580)",IF(ISBLANK('3-Budget Detail'!$D$6:$D$700),IF(ISBLANK('3-Budget Detail'!$C$6:$C$700),'3-Budget Detail'!$B$6:$B$700,'3-Budget Detail'!$C$6:$C$700),'3-Budget Detail'!$D$6:$D$700)))</f>
        <v>0</v>
      </c>
      <c r="D20" s="136"/>
      <c r="E20" s="137"/>
      <c r="F20" s="81"/>
    </row>
    <row r="21" spans="1:6" ht="15" customHeight="1" thickBot="1">
      <c r="A21" s="75">
        <v>13</v>
      </c>
      <c r="B21" s="76" t="s">
        <v>35</v>
      </c>
      <c r="C21" s="110">
        <f t="array" ref="C21">+SUM(IF(LEFT('3-Budget Detail'!$A$6:$A$700,3)&amp;RIGHT('3-Budget Detail'!$A$6:$A$700,5)="sup0600)",IF(ISBLANK('3-Budget Detail'!$D$6:$D$700),IF(ISBLANK('3-Budget Detail'!$C$6:$C$700),'3-Budget Detail'!$B$6:$B$700,'3-Budget Detail'!$C$6:$C$700),'3-Budget Detail'!$D$6:$D$700)))</f>
        <v>0</v>
      </c>
      <c r="D21" s="136"/>
      <c r="E21" s="137"/>
      <c r="F21" s="81"/>
    </row>
    <row r="22" spans="1:6" ht="15" customHeight="1" thickBot="1">
      <c r="A22" s="75">
        <v>14</v>
      </c>
      <c r="B22" s="79" t="s">
        <v>38</v>
      </c>
      <c r="C22" s="80">
        <f t="shared" ref="C22" si="1">SUM(C16:C21)</f>
        <v>0</v>
      </c>
      <c r="D22" s="138"/>
      <c r="E22" s="81"/>
      <c r="F22" s="81"/>
    </row>
    <row r="23" spans="1:6" ht="15" customHeight="1" thickBot="1">
      <c r="A23" s="75">
        <v>15</v>
      </c>
      <c r="B23" s="79" t="s">
        <v>46</v>
      </c>
      <c r="C23" s="80">
        <f t="shared" ref="C23" si="2">+C22+C13</f>
        <v>0</v>
      </c>
      <c r="D23" s="138"/>
      <c r="E23" s="81"/>
      <c r="F23" s="81"/>
    </row>
    <row r="24" spans="1:6" ht="15" customHeight="1">
      <c r="A24" s="75">
        <v>16</v>
      </c>
      <c r="B24" s="145" t="s">
        <v>94</v>
      </c>
      <c r="C24" s="194" t="e">
        <f>'2-Cover Page'!C6</f>
        <v>#N/A</v>
      </c>
      <c r="D24" s="139"/>
      <c r="E24" s="81"/>
      <c r="F24" s="81"/>
    </row>
    <row r="25" spans="1:6" ht="15" customHeight="1">
      <c r="A25" s="75">
        <v>20</v>
      </c>
      <c r="B25" s="145" t="s">
        <v>95</v>
      </c>
      <c r="C25" s="148" t="e">
        <f>+ROUNDUP(C23*C24,0)</f>
        <v>#N/A</v>
      </c>
      <c r="D25" s="81"/>
      <c r="E25" s="81"/>
      <c r="F25" s="81"/>
    </row>
    <row r="26" spans="1:6" ht="15" customHeight="1" thickBot="1">
      <c r="A26" s="75">
        <v>21</v>
      </c>
      <c r="B26" s="145" t="s">
        <v>185</v>
      </c>
      <c r="C26" s="150"/>
      <c r="D26" s="81"/>
      <c r="E26" s="81"/>
      <c r="F26" s="81"/>
    </row>
    <row r="27" spans="1:6" ht="15" customHeight="1" thickBot="1">
      <c r="A27" s="75">
        <v>22</v>
      </c>
      <c r="B27" s="79" t="s">
        <v>96</v>
      </c>
      <c r="C27" s="84" t="e">
        <f>+IF(ISBLANK(C26),C13+C22+C25,C13+C22+C26)</f>
        <v>#N/A</v>
      </c>
      <c r="D27" s="138"/>
      <c r="E27" s="81"/>
      <c r="F27" s="81"/>
    </row>
    <row r="28" spans="1:6" ht="15" hidden="1" customHeight="1">
      <c r="A28" s="13"/>
      <c r="B28" s="12"/>
      <c r="C28" s="81"/>
      <c r="D28" s="81"/>
      <c r="E28" s="81"/>
      <c r="F28" s="81"/>
    </row>
    <row r="29" spans="1:6" ht="24" hidden="1" customHeight="1">
      <c r="A29" s="13"/>
      <c r="B29" s="15"/>
      <c r="C29" s="85"/>
      <c r="D29" s="140"/>
      <c r="E29" s="140"/>
      <c r="F29" s="140"/>
    </row>
    <row r="30" spans="1:6" ht="15" hidden="1" customHeight="1">
      <c r="A30" s="13"/>
      <c r="B30" s="12"/>
      <c r="C30" s="81"/>
      <c r="D30" s="81"/>
      <c r="E30" s="86"/>
      <c r="F30" s="81"/>
    </row>
    <row r="31" spans="1:6" ht="15" hidden="1" customHeight="1">
      <c r="A31" s="13"/>
      <c r="B31" s="12"/>
      <c r="C31" s="81"/>
      <c r="D31" s="81"/>
      <c r="E31" s="81"/>
      <c r="F31" s="81"/>
    </row>
    <row r="32" spans="1:6" ht="15" hidden="1" customHeight="1">
      <c r="A32" s="14"/>
      <c r="B32" s="14"/>
      <c r="C32" s="87"/>
      <c r="D32" s="81"/>
      <c r="E32" s="81"/>
      <c r="F32" s="81"/>
    </row>
    <row r="33" spans="1:6" ht="12.75" hidden="1">
      <c r="A33" s="11"/>
      <c r="B33" s="16"/>
      <c r="C33" s="87"/>
      <c r="D33" s="81"/>
      <c r="E33" s="81"/>
      <c r="F33" s="81"/>
    </row>
    <row r="34" spans="1:6" ht="12.75" hidden="1">
      <c r="A34" s="11"/>
      <c r="B34" s="11"/>
      <c r="C34" s="87"/>
      <c r="D34" s="81"/>
      <c r="E34" s="81"/>
      <c r="F34" s="81"/>
    </row>
    <row r="35" spans="1:6" ht="12.75" hidden="1" customHeight="1"/>
    <row r="36" spans="1:6" ht="12.75" hidden="1" customHeight="1"/>
    <row r="37" spans="1:6" ht="12.75" hidden="1" customHeight="1"/>
    <row r="38" spans="1:6" ht="12.75" hidden="1" customHeight="1"/>
    <row r="39" spans="1:6" ht="12.75" hidden="1" customHeight="1"/>
    <row r="40" spans="1:6" ht="12.75" hidden="1" customHeight="1"/>
    <row r="41" spans="1:6" ht="12.75" hidden="1" customHeight="1"/>
    <row r="42" spans="1:6" ht="12.75" hidden="1" customHeight="1"/>
    <row r="43" spans="1:6" ht="12.75" hidden="1" customHeight="1"/>
    <row r="44" spans="1:6" ht="12.75" hidden="1" customHeight="1"/>
  </sheetData>
  <sheetProtection password="EF32" sheet="1" objects="1" scenarios="1"/>
  <mergeCells count="3">
    <mergeCell ref="B1:F1"/>
    <mergeCell ref="B2:F2"/>
    <mergeCell ref="B3:F3"/>
  </mergeCells>
  <phoneticPr fontId="14" type="noConversion"/>
  <conditionalFormatting sqref="F4">
    <cfRule type="expression" dxfId="4" priority="1" stopIfTrue="1">
      <formula>LEFT($F$4,4)="Some"</formula>
    </cfRule>
  </conditionalFormatting>
  <dataValidations count="1">
    <dataValidation type="whole" allowBlank="1" showInputMessage="1" showErrorMessage="1" error="Enter a whole dollar amount between zero and the maximum amount of indirect costs allowed (max indirects shown in cell C25)." sqref="C26">
      <formula1>0</formula1>
      <formula2>C25</formula2>
    </dataValidation>
  </dataValidations>
  <pageMargins left="0.5" right="0.5" top="0.75" bottom="0.75" header="0.5" footer="0.5"/>
  <pageSetup scale="98" orientation="landscape" r:id="rId1"/>
  <headerFooter alignWithMargins="0">
    <oddFooter>&amp;LPage &amp;P of &amp;N&amp;C&amp;D &amp;T&amp;R&amp;A</oddFooter>
  </headerFooter>
  <colBreaks count="1" manualBreakCount="1">
    <brk id="6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700"/>
  <sheetViews>
    <sheetView zoomScaleNormal="100" workbookViewId="0">
      <pane ySplit="5" topLeftCell="A6" activePane="bottomLeft" state="frozen"/>
      <selection activeCell="A3" sqref="A3"/>
      <selection pane="bottomLeft" activeCell="A3" sqref="A3"/>
    </sheetView>
  </sheetViews>
  <sheetFormatPr defaultColWidth="0" defaultRowHeight="12.75" customHeight="1" zeroHeight="1"/>
  <cols>
    <col min="1" max="1" width="37.140625" customWidth="1"/>
    <col min="2" max="2" width="9" customWidth="1"/>
    <col min="3" max="3" width="45.5703125" style="41" customWidth="1"/>
    <col min="4" max="4" width="15.28515625" customWidth="1"/>
    <col min="5" max="5" width="0" hidden="1" customWidth="1"/>
    <col min="6" max="6" width="17" hidden="1" customWidth="1"/>
    <col min="7" max="7" width="0.140625" hidden="1" customWidth="1"/>
    <col min="8" max="9" width="0.140625" hidden="1"/>
  </cols>
  <sheetData>
    <row r="1" spans="1:4">
      <c r="A1" s="238" t="str">
        <f>'2-Cover Page'!A1:G1</f>
        <v>Diagnostic Review and Improvement Planning Grant</v>
      </c>
      <c r="B1" s="239"/>
      <c r="C1" s="239"/>
      <c r="D1" s="240"/>
    </row>
    <row r="2" spans="1:4">
      <c r="A2" s="239" t="s">
        <v>90</v>
      </c>
      <c r="B2" s="239"/>
      <c r="C2" s="239"/>
      <c r="D2" s="240"/>
    </row>
    <row r="3" spans="1:4">
      <c r="A3" s="89" t="e">
        <f>'2-Cover Page'!D5</f>
        <v>#N/A</v>
      </c>
      <c r="B3" s="59"/>
      <c r="C3" s="60"/>
      <c r="D3" s="65">
        <f>'2-Cover Page'!C10</f>
        <v>0</v>
      </c>
    </row>
    <row r="4" spans="1:4">
      <c r="A4" s="56">
        <v>1</v>
      </c>
      <c r="B4" s="56"/>
      <c r="C4" s="62">
        <v>3</v>
      </c>
      <c r="D4" s="57">
        <v>4</v>
      </c>
    </row>
    <row r="5" spans="1:4" ht="25.5">
      <c r="A5" s="58" t="s">
        <v>10</v>
      </c>
      <c r="B5" s="63" t="s">
        <v>11</v>
      </c>
      <c r="C5" s="64" t="s">
        <v>47</v>
      </c>
      <c r="D5" s="58" t="s">
        <v>52</v>
      </c>
    </row>
    <row r="6" spans="1:4">
      <c r="A6" s="117"/>
      <c r="B6" s="35"/>
      <c r="C6" s="38"/>
      <c r="D6" s="34"/>
    </row>
    <row r="7" spans="1:4">
      <c r="A7" s="46"/>
      <c r="B7" s="36"/>
      <c r="C7" s="39"/>
      <c r="D7" s="4"/>
    </row>
    <row r="8" spans="1:4">
      <c r="A8" s="46"/>
      <c r="B8" s="35"/>
      <c r="C8" s="39"/>
      <c r="D8" s="4"/>
    </row>
    <row r="9" spans="1:4">
      <c r="A9" s="46"/>
      <c r="B9" s="36"/>
      <c r="C9" s="39"/>
      <c r="D9" s="4"/>
    </row>
    <row r="10" spans="1:4">
      <c r="A10" s="46"/>
      <c r="B10" s="35"/>
      <c r="C10" s="39"/>
      <c r="D10" s="4"/>
    </row>
    <row r="11" spans="1:4">
      <c r="A11" s="46"/>
      <c r="B11" s="36"/>
      <c r="C11" s="39"/>
      <c r="D11" s="4"/>
    </row>
    <row r="12" spans="1:4">
      <c r="A12" s="117"/>
      <c r="B12" s="35"/>
      <c r="C12" s="39"/>
      <c r="D12" s="4"/>
    </row>
    <row r="13" spans="1:4">
      <c r="A13" s="117"/>
      <c r="B13" s="36"/>
      <c r="C13" s="39"/>
      <c r="D13" s="4"/>
    </row>
    <row r="14" spans="1:4">
      <c r="A14" s="117"/>
      <c r="B14" s="35"/>
      <c r="C14" s="39"/>
      <c r="D14" s="4"/>
    </row>
    <row r="15" spans="1:4">
      <c r="A15" s="117"/>
      <c r="B15" s="36"/>
      <c r="C15" s="39"/>
      <c r="D15" s="4"/>
    </row>
    <row r="16" spans="1:4">
      <c r="A16" s="117"/>
      <c r="B16" s="35"/>
      <c r="C16" s="39"/>
      <c r="D16" s="4"/>
    </row>
    <row r="17" spans="1:4">
      <c r="A17" s="117"/>
      <c r="B17" s="36"/>
      <c r="C17" s="39"/>
      <c r="D17" s="4"/>
    </row>
    <row r="18" spans="1:4">
      <c r="A18" s="3"/>
      <c r="B18" s="35"/>
      <c r="C18" s="39"/>
      <c r="D18" s="4"/>
    </row>
    <row r="19" spans="1:4">
      <c r="A19" s="3"/>
      <c r="B19" s="36"/>
      <c r="C19" s="39"/>
      <c r="D19" s="4"/>
    </row>
    <row r="20" spans="1:4">
      <c r="A20" s="3"/>
      <c r="B20" s="35"/>
      <c r="C20" s="39"/>
      <c r="D20" s="4"/>
    </row>
    <row r="21" spans="1:4">
      <c r="A21" s="3"/>
      <c r="B21" s="36"/>
      <c r="C21" s="39"/>
      <c r="D21" s="5"/>
    </row>
    <row r="22" spans="1:4">
      <c r="A22" s="3"/>
      <c r="B22" s="36"/>
      <c r="C22" s="39"/>
      <c r="D22" s="5"/>
    </row>
    <row r="23" spans="1:4">
      <c r="A23" s="3"/>
      <c r="B23" s="36"/>
      <c r="C23" s="39"/>
      <c r="D23" s="5"/>
    </row>
    <row r="24" spans="1:4">
      <c r="A24" s="3"/>
      <c r="B24" s="36"/>
      <c r="C24" s="39"/>
      <c r="D24" s="4"/>
    </row>
    <row r="25" spans="1:4">
      <c r="A25" s="3"/>
      <c r="B25" s="36"/>
      <c r="C25" s="39"/>
      <c r="D25" s="4"/>
    </row>
    <row r="26" spans="1:4">
      <c r="A26" s="3"/>
      <c r="B26" s="36"/>
      <c r="C26" s="39"/>
      <c r="D26" s="4"/>
    </row>
    <row r="27" spans="1:4">
      <c r="A27" s="3"/>
      <c r="B27" s="36"/>
      <c r="C27" s="39"/>
      <c r="D27" s="4"/>
    </row>
    <row r="28" spans="1:4">
      <c r="A28" s="3"/>
      <c r="B28" s="36"/>
      <c r="C28" s="39"/>
      <c r="D28" s="31"/>
    </row>
    <row r="29" spans="1:4">
      <c r="A29" s="3"/>
      <c r="B29" s="36"/>
      <c r="C29" s="39"/>
      <c r="D29" s="4"/>
    </row>
    <row r="30" spans="1:4">
      <c r="A30" s="3"/>
      <c r="B30" s="36"/>
      <c r="C30" s="39"/>
      <c r="D30" s="4"/>
    </row>
    <row r="31" spans="1:4">
      <c r="A31" s="3"/>
      <c r="B31" s="36"/>
      <c r="C31" s="39"/>
      <c r="D31" s="4"/>
    </row>
    <row r="32" spans="1:4">
      <c r="A32" s="3"/>
      <c r="B32" s="36"/>
      <c r="C32" s="39"/>
      <c r="D32" s="4"/>
    </row>
    <row r="33" spans="1:4">
      <c r="A33" s="3"/>
      <c r="B33" s="36"/>
      <c r="C33" s="39"/>
      <c r="D33" s="4"/>
    </row>
    <row r="34" spans="1:4">
      <c r="A34" s="5"/>
      <c r="B34" s="37"/>
      <c r="C34" s="40"/>
      <c r="D34" s="4"/>
    </row>
    <row r="35" spans="1:4">
      <c r="A35" s="5"/>
      <c r="B35" s="37"/>
      <c r="C35" s="40"/>
      <c r="D35" s="4"/>
    </row>
    <row r="36" spans="1:4">
      <c r="A36" s="5"/>
      <c r="B36" s="37"/>
      <c r="C36" s="40"/>
      <c r="D36" s="4"/>
    </row>
    <row r="37" spans="1:4">
      <c r="A37" s="5"/>
      <c r="B37" s="37"/>
      <c r="C37" s="40"/>
      <c r="D37" s="4"/>
    </row>
    <row r="38" spans="1:4">
      <c r="A38" s="5"/>
      <c r="B38" s="37"/>
      <c r="C38" s="40"/>
      <c r="D38" s="4"/>
    </row>
    <row r="39" spans="1:4">
      <c r="A39" s="5"/>
      <c r="B39" s="37"/>
      <c r="C39" s="40"/>
      <c r="D39" s="5"/>
    </row>
    <row r="40" spans="1:4">
      <c r="A40" s="5"/>
      <c r="B40" s="37"/>
      <c r="C40" s="40"/>
      <c r="D40" s="5"/>
    </row>
    <row r="41" spans="1:4">
      <c r="A41" s="5"/>
      <c r="B41" s="37"/>
      <c r="C41" s="40"/>
      <c r="D41" s="5"/>
    </row>
    <row r="42" spans="1:4">
      <c r="A42" s="5"/>
      <c r="B42" s="37"/>
      <c r="C42" s="40"/>
      <c r="D42" s="5"/>
    </row>
    <row r="43" spans="1:4">
      <c r="A43" s="5"/>
      <c r="B43" s="37"/>
      <c r="C43" s="40"/>
      <c r="D43" s="5"/>
    </row>
    <row r="44" spans="1:4">
      <c r="A44" s="5"/>
      <c r="B44" s="37"/>
      <c r="C44" s="40"/>
      <c r="D44" s="5"/>
    </row>
    <row r="45" spans="1:4">
      <c r="A45" s="5"/>
      <c r="B45" s="37"/>
      <c r="C45" s="40"/>
      <c r="D45" s="5"/>
    </row>
    <row r="46" spans="1:4">
      <c r="A46" s="5"/>
      <c r="B46" s="37"/>
      <c r="C46" s="40"/>
      <c r="D46" s="5"/>
    </row>
    <row r="47" spans="1:4">
      <c r="A47" s="5"/>
      <c r="B47" s="37"/>
      <c r="C47" s="40"/>
      <c r="D47" s="5"/>
    </row>
    <row r="48" spans="1:4">
      <c r="A48" s="5"/>
      <c r="B48" s="37"/>
      <c r="C48" s="40"/>
      <c r="D48" s="5"/>
    </row>
    <row r="49" spans="1:4">
      <c r="A49" s="5"/>
      <c r="B49" s="37"/>
      <c r="C49" s="40"/>
      <c r="D49" s="5"/>
    </row>
    <row r="50" spans="1:4">
      <c r="A50" s="5"/>
      <c r="B50" s="37"/>
      <c r="C50" s="40"/>
      <c r="D50" s="5"/>
    </row>
    <row r="51" spans="1:4">
      <c r="A51" s="5"/>
      <c r="B51" s="37"/>
      <c r="C51" s="40"/>
      <c r="D51" s="6"/>
    </row>
    <row r="52" spans="1:4">
      <c r="A52" s="5"/>
      <c r="B52" s="37"/>
      <c r="C52" s="40"/>
      <c r="D52" s="6"/>
    </row>
    <row r="53" spans="1:4">
      <c r="A53" s="5"/>
      <c r="B53" s="37"/>
      <c r="C53" s="40"/>
      <c r="D53" s="6"/>
    </row>
    <row r="54" spans="1:4">
      <c r="A54" s="5"/>
      <c r="B54" s="37"/>
      <c r="C54" s="40"/>
      <c r="D54" s="6"/>
    </row>
    <row r="55" spans="1:4">
      <c r="A55" s="5"/>
      <c r="B55" s="37"/>
      <c r="C55" s="40"/>
      <c r="D55" s="6"/>
    </row>
    <row r="56" spans="1:4">
      <c r="A56" s="5"/>
      <c r="B56" s="37"/>
      <c r="C56" s="40"/>
      <c r="D56" s="6"/>
    </row>
    <row r="57" spans="1:4">
      <c r="A57" s="5"/>
      <c r="B57" s="37"/>
      <c r="C57" s="40"/>
      <c r="D57" s="6"/>
    </row>
    <row r="58" spans="1:4">
      <c r="A58" s="5"/>
      <c r="B58" s="37"/>
      <c r="C58" s="40"/>
      <c r="D58" s="6"/>
    </row>
    <row r="59" spans="1:4">
      <c r="A59" s="5"/>
      <c r="B59" s="37"/>
      <c r="C59" s="40"/>
      <c r="D59" s="6"/>
    </row>
    <row r="60" spans="1:4">
      <c r="A60" s="5"/>
      <c r="B60" s="37"/>
      <c r="C60" s="40"/>
      <c r="D60" s="5"/>
    </row>
    <row r="61" spans="1:4">
      <c r="A61" s="5"/>
      <c r="B61" s="37"/>
      <c r="C61" s="40"/>
      <c r="D61" s="5"/>
    </row>
    <row r="62" spans="1:4">
      <c r="A62" s="5"/>
      <c r="B62" s="37"/>
      <c r="C62" s="40"/>
      <c r="D62" s="5"/>
    </row>
    <row r="63" spans="1:4">
      <c r="A63" s="5"/>
      <c r="B63" s="37"/>
      <c r="C63" s="40"/>
      <c r="D63" s="5"/>
    </row>
    <row r="64" spans="1:4">
      <c r="A64" s="5"/>
      <c r="B64" s="37"/>
      <c r="C64" s="40"/>
      <c r="D64" s="5"/>
    </row>
    <row r="65" spans="1:4">
      <c r="A65" s="5"/>
      <c r="B65" s="37"/>
      <c r="C65" s="40"/>
      <c r="D65" s="5"/>
    </row>
    <row r="66" spans="1:4">
      <c r="A66" s="5"/>
      <c r="B66" s="37"/>
      <c r="C66" s="40"/>
      <c r="D66" s="5"/>
    </row>
    <row r="67" spans="1:4">
      <c r="A67" s="5"/>
      <c r="B67" s="37"/>
      <c r="C67" s="40"/>
      <c r="D67" s="5"/>
    </row>
    <row r="68" spans="1:4">
      <c r="A68" s="5"/>
      <c r="B68" s="37"/>
      <c r="C68" s="40"/>
      <c r="D68" s="5"/>
    </row>
    <row r="69" spans="1:4">
      <c r="A69" s="5"/>
      <c r="B69" s="37"/>
      <c r="C69" s="40"/>
      <c r="D69" s="5"/>
    </row>
    <row r="70" spans="1:4">
      <c r="A70" s="5"/>
      <c r="B70" s="37"/>
      <c r="C70" s="40"/>
      <c r="D70" s="5"/>
    </row>
    <row r="71" spans="1:4">
      <c r="A71" s="5"/>
      <c r="B71" s="37"/>
      <c r="C71" s="40"/>
      <c r="D71" s="5"/>
    </row>
    <row r="72" spans="1:4">
      <c r="A72" s="5"/>
      <c r="B72" s="37"/>
      <c r="C72" s="40"/>
      <c r="D72" s="5"/>
    </row>
    <row r="73" spans="1:4">
      <c r="A73" s="5"/>
      <c r="B73" s="37"/>
      <c r="C73" s="40"/>
      <c r="D73" s="5"/>
    </row>
    <row r="74" spans="1:4">
      <c r="A74" s="5"/>
      <c r="B74" s="37"/>
      <c r="C74" s="40"/>
      <c r="D74" s="5"/>
    </row>
    <row r="75" spans="1:4">
      <c r="A75" s="5"/>
      <c r="B75" s="37"/>
      <c r="C75" s="40"/>
      <c r="D75" s="5"/>
    </row>
    <row r="76" spans="1:4">
      <c r="A76" s="5"/>
      <c r="B76" s="37"/>
      <c r="C76" s="40"/>
      <c r="D76" s="5"/>
    </row>
    <row r="77" spans="1:4">
      <c r="A77" s="5"/>
      <c r="B77" s="37"/>
      <c r="C77" s="40"/>
      <c r="D77" s="5"/>
    </row>
    <row r="78" spans="1:4">
      <c r="A78" s="5"/>
      <c r="B78" s="37"/>
      <c r="C78" s="40"/>
      <c r="D78" s="5"/>
    </row>
    <row r="79" spans="1:4">
      <c r="A79" s="5"/>
      <c r="B79" s="37"/>
      <c r="C79" s="40"/>
      <c r="D79" s="5"/>
    </row>
    <row r="80" spans="1:4">
      <c r="A80" s="5"/>
      <c r="B80" s="37"/>
      <c r="C80" s="40"/>
      <c r="D80" s="5"/>
    </row>
    <row r="81" spans="1:4">
      <c r="A81" s="5"/>
      <c r="B81" s="37"/>
      <c r="C81" s="40"/>
      <c r="D81" s="5"/>
    </row>
    <row r="82" spans="1:4">
      <c r="A82" s="5"/>
      <c r="B82" s="37"/>
      <c r="C82" s="40"/>
      <c r="D82" s="5"/>
    </row>
    <row r="83" spans="1:4">
      <c r="A83" s="5"/>
      <c r="B83" s="37"/>
      <c r="C83" s="40"/>
      <c r="D83" s="5"/>
    </row>
    <row r="84" spans="1:4">
      <c r="A84" s="5"/>
      <c r="B84" s="37"/>
      <c r="C84" s="40"/>
      <c r="D84" s="5"/>
    </row>
    <row r="85" spans="1:4">
      <c r="A85" s="5"/>
      <c r="B85" s="37"/>
      <c r="C85" s="40"/>
      <c r="D85" s="5"/>
    </row>
    <row r="86" spans="1:4">
      <c r="A86" s="5"/>
      <c r="B86" s="37"/>
      <c r="C86" s="40"/>
      <c r="D86" s="5"/>
    </row>
    <row r="87" spans="1:4">
      <c r="A87" s="5"/>
      <c r="B87" s="37"/>
      <c r="C87" s="40"/>
      <c r="D87" s="5"/>
    </row>
    <row r="88" spans="1:4">
      <c r="A88" s="5"/>
      <c r="B88" s="37"/>
      <c r="C88" s="40"/>
      <c r="D88" s="5"/>
    </row>
    <row r="89" spans="1:4">
      <c r="A89" s="5"/>
      <c r="B89" s="37"/>
      <c r="C89" s="40"/>
      <c r="D89" s="5"/>
    </row>
    <row r="90" spans="1:4">
      <c r="A90" s="5"/>
      <c r="B90" s="37"/>
      <c r="C90" s="40"/>
      <c r="D90" s="5"/>
    </row>
    <row r="91" spans="1:4">
      <c r="A91" s="5"/>
      <c r="B91" s="37"/>
      <c r="C91" s="40"/>
      <c r="D91" s="5"/>
    </row>
    <row r="92" spans="1:4">
      <c r="A92" s="5"/>
      <c r="B92" s="37"/>
      <c r="C92" s="40"/>
      <c r="D92" s="5"/>
    </row>
    <row r="93" spans="1:4">
      <c r="A93" s="5"/>
      <c r="B93" s="37"/>
      <c r="C93" s="40"/>
      <c r="D93" s="5"/>
    </row>
    <row r="94" spans="1:4">
      <c r="A94" s="5"/>
      <c r="B94" s="37"/>
      <c r="C94" s="40"/>
      <c r="D94" s="5"/>
    </row>
    <row r="95" spans="1:4">
      <c r="A95" s="5"/>
      <c r="B95" s="37"/>
      <c r="C95" s="40"/>
      <c r="D95" s="5"/>
    </row>
    <row r="96" spans="1:4">
      <c r="A96" s="5"/>
      <c r="B96" s="37"/>
      <c r="C96" s="40"/>
      <c r="D96" s="5"/>
    </row>
    <row r="97" spans="1:4">
      <c r="A97" s="5"/>
      <c r="B97" s="37"/>
      <c r="C97" s="40"/>
      <c r="D97" s="5"/>
    </row>
    <row r="98" spans="1:4">
      <c r="A98" s="5"/>
      <c r="B98" s="37"/>
      <c r="C98" s="40"/>
      <c r="D98" s="5"/>
    </row>
    <row r="99" spans="1:4">
      <c r="A99" s="5"/>
      <c r="B99" s="37"/>
      <c r="C99" s="40"/>
      <c r="D99" s="5"/>
    </row>
    <row r="100" spans="1:4">
      <c r="A100" s="5"/>
      <c r="B100" s="37"/>
      <c r="C100" s="40"/>
      <c r="D100" s="5"/>
    </row>
    <row r="101" spans="1:4">
      <c r="A101" s="5"/>
      <c r="B101" s="37"/>
      <c r="C101" s="40"/>
      <c r="D101" s="5"/>
    </row>
    <row r="102" spans="1:4">
      <c r="A102" s="5"/>
      <c r="B102" s="37"/>
      <c r="C102" s="40"/>
      <c r="D102" s="5"/>
    </row>
    <row r="103" spans="1:4">
      <c r="A103" s="5"/>
      <c r="B103" s="37"/>
      <c r="C103" s="40"/>
      <c r="D103" s="5"/>
    </row>
    <row r="104" spans="1:4">
      <c r="A104" s="5"/>
      <c r="B104" s="37"/>
      <c r="C104" s="40"/>
      <c r="D104" s="5"/>
    </row>
    <row r="105" spans="1:4">
      <c r="A105" s="5"/>
      <c r="B105" s="37"/>
      <c r="C105" s="40"/>
      <c r="D105" s="5"/>
    </row>
    <row r="106" spans="1:4">
      <c r="A106" s="5"/>
      <c r="B106" s="37"/>
      <c r="C106" s="40"/>
      <c r="D106" s="5"/>
    </row>
    <row r="107" spans="1:4">
      <c r="A107" s="5"/>
      <c r="B107" s="37"/>
      <c r="C107" s="40"/>
      <c r="D107" s="5"/>
    </row>
    <row r="108" spans="1:4">
      <c r="A108" s="5"/>
      <c r="B108" s="37"/>
      <c r="C108" s="40"/>
      <c r="D108" s="7"/>
    </row>
    <row r="109" spans="1:4">
      <c r="A109" s="5"/>
      <c r="B109" s="37"/>
      <c r="C109" s="40"/>
      <c r="D109" s="8"/>
    </row>
    <row r="110" spans="1:4">
      <c r="A110" s="5"/>
      <c r="B110" s="37"/>
      <c r="C110" s="40"/>
      <c r="D110" s="8"/>
    </row>
    <row r="111" spans="1:4">
      <c r="A111" s="5"/>
      <c r="B111" s="37"/>
      <c r="C111" s="40"/>
      <c r="D111" s="8"/>
    </row>
    <row r="112" spans="1:4">
      <c r="A112" s="5"/>
      <c r="B112" s="37"/>
      <c r="C112" s="40"/>
      <c r="D112" s="8"/>
    </row>
    <row r="113" spans="1:4">
      <c r="A113" s="5"/>
      <c r="B113" s="37"/>
      <c r="C113" s="40"/>
      <c r="D113" s="8"/>
    </row>
    <row r="114" spans="1:4">
      <c r="A114" s="5"/>
      <c r="B114" s="37"/>
      <c r="C114" s="40"/>
      <c r="D114" s="8"/>
    </row>
    <row r="115" spans="1:4">
      <c r="A115" s="5"/>
      <c r="B115" s="37"/>
      <c r="C115" s="40"/>
      <c r="D115" s="8"/>
    </row>
    <row r="116" spans="1:4">
      <c r="A116" s="5"/>
      <c r="B116" s="37"/>
      <c r="C116" s="40"/>
      <c r="D116" s="8"/>
    </row>
    <row r="117" spans="1:4">
      <c r="A117" s="5"/>
      <c r="B117" s="37"/>
      <c r="C117" s="40"/>
      <c r="D117" s="8"/>
    </row>
    <row r="118" spans="1:4">
      <c r="A118" s="5"/>
      <c r="B118" s="37"/>
      <c r="C118" s="40"/>
      <c r="D118" s="8"/>
    </row>
    <row r="119" spans="1:4">
      <c r="A119" s="5"/>
      <c r="B119" s="37"/>
      <c r="C119" s="40"/>
      <c r="D119" s="8"/>
    </row>
    <row r="120" spans="1:4">
      <c r="A120" s="5"/>
      <c r="B120" s="37"/>
      <c r="C120" s="40"/>
      <c r="D120" s="8"/>
    </row>
    <row r="121" spans="1:4">
      <c r="A121" s="5"/>
      <c r="B121" s="37"/>
      <c r="C121" s="40"/>
      <c r="D121" s="8"/>
    </row>
    <row r="122" spans="1:4">
      <c r="A122" s="5"/>
      <c r="B122" s="37"/>
      <c r="C122" s="40"/>
      <c r="D122" s="8"/>
    </row>
    <row r="123" spans="1:4">
      <c r="A123" s="5"/>
      <c r="B123" s="37"/>
      <c r="C123" s="40"/>
      <c r="D123" s="8"/>
    </row>
    <row r="124" spans="1:4">
      <c r="A124" s="5"/>
      <c r="B124" s="37"/>
      <c r="C124" s="40"/>
      <c r="D124" s="8"/>
    </row>
    <row r="125" spans="1:4">
      <c r="A125" s="5"/>
      <c r="B125" s="37"/>
      <c r="C125" s="40"/>
      <c r="D125" s="8"/>
    </row>
    <row r="126" spans="1:4">
      <c r="A126" s="5"/>
      <c r="B126" s="37"/>
      <c r="C126" s="40"/>
      <c r="D126" s="8"/>
    </row>
    <row r="127" spans="1:4">
      <c r="A127" s="5"/>
      <c r="B127" s="37"/>
      <c r="C127" s="40"/>
      <c r="D127" s="8"/>
    </row>
    <row r="128" spans="1:4">
      <c r="A128" s="5"/>
      <c r="B128" s="37"/>
      <c r="C128" s="40"/>
      <c r="D128" s="8"/>
    </row>
    <row r="129" spans="1:4">
      <c r="A129" s="5"/>
      <c r="B129" s="37"/>
      <c r="C129" s="40"/>
      <c r="D129" s="8"/>
    </row>
    <row r="130" spans="1:4">
      <c r="A130" s="5"/>
      <c r="B130" s="37"/>
      <c r="C130" s="40"/>
      <c r="D130" s="8"/>
    </row>
    <row r="131" spans="1:4">
      <c r="A131" s="5"/>
      <c r="B131" s="37"/>
      <c r="C131" s="40"/>
      <c r="D131" s="8"/>
    </row>
    <row r="132" spans="1:4">
      <c r="A132" s="5"/>
      <c r="B132" s="37"/>
      <c r="C132" s="40"/>
      <c r="D132" s="8"/>
    </row>
    <row r="133" spans="1:4">
      <c r="A133" s="5"/>
      <c r="B133" s="37"/>
      <c r="C133" s="40"/>
      <c r="D133" s="8"/>
    </row>
    <row r="134" spans="1:4">
      <c r="A134" s="5"/>
      <c r="B134" s="37"/>
      <c r="C134" s="40"/>
      <c r="D134" s="8"/>
    </row>
    <row r="135" spans="1:4">
      <c r="A135" s="5"/>
      <c r="B135" s="37"/>
      <c r="C135" s="40"/>
      <c r="D135" s="8"/>
    </row>
    <row r="136" spans="1:4">
      <c r="A136" s="5"/>
      <c r="B136" s="37"/>
      <c r="C136" s="40"/>
      <c r="D136" s="8"/>
    </row>
    <row r="137" spans="1:4">
      <c r="A137" s="5"/>
      <c r="B137" s="37"/>
      <c r="C137" s="40"/>
      <c r="D137" s="8"/>
    </row>
    <row r="138" spans="1:4">
      <c r="A138" s="5"/>
      <c r="B138" s="37"/>
      <c r="C138" s="40"/>
      <c r="D138" s="8"/>
    </row>
    <row r="139" spans="1:4">
      <c r="A139" s="5"/>
      <c r="B139" s="37"/>
      <c r="C139" s="40"/>
      <c r="D139" s="8"/>
    </row>
    <row r="140" spans="1:4">
      <c r="A140" s="5"/>
      <c r="B140" s="37"/>
      <c r="C140" s="40"/>
      <c r="D140" s="8"/>
    </row>
    <row r="141" spans="1:4">
      <c r="A141" s="5"/>
      <c r="B141" s="37"/>
      <c r="C141" s="40"/>
      <c r="D141" s="8"/>
    </row>
    <row r="142" spans="1:4">
      <c r="A142" s="5"/>
      <c r="B142" s="37"/>
      <c r="C142" s="40"/>
      <c r="D142" s="8"/>
    </row>
    <row r="143" spans="1:4">
      <c r="A143" s="5"/>
      <c r="B143" s="37"/>
      <c r="C143" s="40"/>
      <c r="D143" s="8"/>
    </row>
    <row r="144" spans="1:4">
      <c r="A144" s="5"/>
      <c r="B144" s="37"/>
      <c r="C144" s="40"/>
      <c r="D144" s="8"/>
    </row>
    <row r="145" spans="1:4">
      <c r="A145" s="5"/>
      <c r="B145" s="37"/>
      <c r="C145" s="40"/>
      <c r="D145" s="8"/>
    </row>
    <row r="146" spans="1:4">
      <c r="A146" s="5"/>
      <c r="B146" s="37"/>
      <c r="C146" s="40"/>
      <c r="D146" s="8"/>
    </row>
    <row r="147" spans="1:4">
      <c r="A147" s="5"/>
      <c r="B147" s="37"/>
      <c r="C147" s="40"/>
      <c r="D147" s="8"/>
    </row>
    <row r="148" spans="1:4">
      <c r="A148" s="5"/>
      <c r="B148" s="37"/>
      <c r="C148" s="40"/>
      <c r="D148" s="8"/>
    </row>
    <row r="149" spans="1:4">
      <c r="A149" s="5"/>
      <c r="B149" s="37"/>
      <c r="C149" s="40"/>
      <c r="D149" s="8"/>
    </row>
    <row r="150" spans="1:4">
      <c r="A150" s="5"/>
      <c r="B150" s="37"/>
      <c r="C150" s="40"/>
      <c r="D150" s="8"/>
    </row>
    <row r="151" spans="1:4">
      <c r="A151" s="5"/>
      <c r="B151" s="37"/>
      <c r="C151" s="40"/>
      <c r="D151" s="8"/>
    </row>
    <row r="152" spans="1:4">
      <c r="A152" s="5"/>
      <c r="B152" s="37"/>
      <c r="C152" s="40"/>
      <c r="D152" s="8"/>
    </row>
    <row r="153" spans="1:4">
      <c r="A153" s="5"/>
      <c r="B153" s="37"/>
      <c r="C153" s="40"/>
      <c r="D153" s="8"/>
    </row>
    <row r="154" spans="1:4">
      <c r="A154" s="5"/>
      <c r="B154" s="37"/>
      <c r="C154" s="40"/>
      <c r="D154" s="8"/>
    </row>
    <row r="155" spans="1:4">
      <c r="A155" s="5"/>
      <c r="B155" s="37"/>
      <c r="C155" s="40"/>
      <c r="D155" s="8"/>
    </row>
    <row r="156" spans="1:4">
      <c r="A156" s="5"/>
      <c r="B156" s="37"/>
      <c r="C156" s="40"/>
      <c r="D156" s="8"/>
    </row>
    <row r="157" spans="1:4">
      <c r="A157" s="5"/>
      <c r="B157" s="37"/>
      <c r="C157" s="40"/>
      <c r="D157" s="8"/>
    </row>
    <row r="158" spans="1:4">
      <c r="A158" s="5"/>
      <c r="B158" s="37"/>
      <c r="C158" s="40"/>
      <c r="D158" s="8"/>
    </row>
    <row r="159" spans="1:4">
      <c r="A159" s="5"/>
      <c r="B159" s="37"/>
      <c r="C159" s="40"/>
      <c r="D159" s="8"/>
    </row>
    <row r="160" spans="1:4">
      <c r="A160" s="5"/>
      <c r="B160" s="37"/>
      <c r="C160" s="40"/>
      <c r="D160" s="8"/>
    </row>
    <row r="161" spans="1:4">
      <c r="A161" s="5"/>
      <c r="B161" s="37"/>
      <c r="C161" s="40"/>
      <c r="D161" s="8"/>
    </row>
    <row r="162" spans="1:4">
      <c r="A162" s="5"/>
      <c r="B162" s="37"/>
      <c r="C162" s="40"/>
      <c r="D162" s="8"/>
    </row>
    <row r="163" spans="1:4">
      <c r="A163" s="5"/>
      <c r="B163" s="37"/>
      <c r="C163" s="40"/>
      <c r="D163" s="8"/>
    </row>
    <row r="164" spans="1:4">
      <c r="A164" s="5"/>
      <c r="B164" s="37"/>
      <c r="C164" s="40"/>
      <c r="D164" s="8"/>
    </row>
    <row r="165" spans="1:4">
      <c r="A165" s="5"/>
      <c r="B165" s="37"/>
      <c r="C165" s="40"/>
      <c r="D165" s="8"/>
    </row>
    <row r="166" spans="1:4">
      <c r="A166" s="5"/>
      <c r="B166" s="37"/>
      <c r="C166" s="40"/>
      <c r="D166" s="8"/>
    </row>
    <row r="167" spans="1:4">
      <c r="A167" s="5"/>
      <c r="B167" s="37"/>
      <c r="C167" s="40"/>
      <c r="D167" s="8"/>
    </row>
    <row r="168" spans="1:4">
      <c r="A168" s="5"/>
      <c r="B168" s="37"/>
      <c r="C168" s="40"/>
      <c r="D168" s="8"/>
    </row>
    <row r="169" spans="1:4">
      <c r="A169" s="5"/>
      <c r="B169" s="37"/>
      <c r="C169" s="40"/>
      <c r="D169" s="8"/>
    </row>
    <row r="170" spans="1:4">
      <c r="A170" s="5"/>
      <c r="B170" s="37"/>
      <c r="C170" s="40"/>
      <c r="D170" s="8"/>
    </row>
    <row r="171" spans="1:4">
      <c r="A171" s="5"/>
      <c r="B171" s="37"/>
      <c r="C171" s="40"/>
      <c r="D171" s="8"/>
    </row>
    <row r="172" spans="1:4">
      <c r="A172" s="5"/>
      <c r="B172" s="37"/>
      <c r="C172" s="40"/>
      <c r="D172" s="8"/>
    </row>
    <row r="173" spans="1:4">
      <c r="A173" s="5"/>
      <c r="B173" s="37"/>
      <c r="C173" s="40"/>
      <c r="D173" s="8"/>
    </row>
    <row r="174" spans="1:4">
      <c r="A174" s="5"/>
      <c r="B174" s="37"/>
      <c r="C174" s="40"/>
      <c r="D174" s="8"/>
    </row>
    <row r="175" spans="1:4">
      <c r="A175" s="5"/>
      <c r="B175" s="37"/>
      <c r="C175" s="40"/>
      <c r="D175" s="8"/>
    </row>
    <row r="176" spans="1:4">
      <c r="A176" s="5"/>
      <c r="B176" s="37"/>
      <c r="C176" s="40"/>
      <c r="D176" s="8"/>
    </row>
    <row r="177" spans="1:4">
      <c r="A177" s="5"/>
      <c r="B177" s="37"/>
      <c r="C177" s="40"/>
      <c r="D177" s="8"/>
    </row>
    <row r="178" spans="1:4">
      <c r="A178" s="5"/>
      <c r="B178" s="37"/>
      <c r="C178" s="40"/>
      <c r="D178" s="8"/>
    </row>
    <row r="179" spans="1:4">
      <c r="A179" s="5"/>
      <c r="B179" s="37"/>
      <c r="C179" s="40"/>
      <c r="D179" s="8"/>
    </row>
    <row r="180" spans="1:4">
      <c r="A180" s="5"/>
      <c r="B180" s="37"/>
      <c r="C180" s="40"/>
      <c r="D180" s="8"/>
    </row>
    <row r="181" spans="1:4">
      <c r="A181" s="5"/>
      <c r="B181" s="37"/>
      <c r="C181" s="40"/>
      <c r="D181" s="8"/>
    </row>
    <row r="182" spans="1:4">
      <c r="A182" s="5"/>
      <c r="B182" s="37"/>
      <c r="C182" s="40"/>
      <c r="D182" s="8"/>
    </row>
    <row r="183" spans="1:4">
      <c r="A183" s="5"/>
      <c r="B183" s="37"/>
      <c r="C183" s="40"/>
      <c r="D183" s="8"/>
    </row>
    <row r="184" spans="1:4">
      <c r="A184" s="5"/>
      <c r="B184" s="37"/>
      <c r="C184" s="40"/>
      <c r="D184" s="8"/>
    </row>
    <row r="185" spans="1:4">
      <c r="A185" s="5"/>
      <c r="B185" s="37"/>
      <c r="C185" s="40"/>
      <c r="D185" s="8"/>
    </row>
    <row r="186" spans="1:4">
      <c r="A186" s="5"/>
      <c r="B186" s="37"/>
      <c r="C186" s="40"/>
      <c r="D186" s="8"/>
    </row>
    <row r="187" spans="1:4">
      <c r="A187" s="5"/>
      <c r="B187" s="37"/>
      <c r="C187" s="40"/>
      <c r="D187" s="8"/>
    </row>
    <row r="188" spans="1:4">
      <c r="A188" s="5"/>
      <c r="B188" s="37"/>
      <c r="C188" s="40"/>
      <c r="D188" s="8"/>
    </row>
    <row r="189" spans="1:4">
      <c r="A189" s="5"/>
      <c r="B189" s="37"/>
      <c r="C189" s="40"/>
      <c r="D189" s="8"/>
    </row>
    <row r="190" spans="1:4">
      <c r="A190" s="5"/>
      <c r="B190" s="37"/>
      <c r="C190" s="40"/>
      <c r="D190" s="8"/>
    </row>
    <row r="191" spans="1:4">
      <c r="A191" s="5"/>
      <c r="B191" s="37"/>
      <c r="C191" s="40"/>
      <c r="D191" s="8"/>
    </row>
    <row r="192" spans="1:4">
      <c r="A192" s="5"/>
      <c r="B192" s="37"/>
      <c r="C192" s="40"/>
      <c r="D192" s="8"/>
    </row>
    <row r="193" spans="1:4">
      <c r="A193" s="5"/>
      <c r="B193" s="37"/>
      <c r="C193" s="40"/>
      <c r="D193" s="8"/>
    </row>
    <row r="194" spans="1:4">
      <c r="A194" s="5"/>
      <c r="B194" s="37"/>
      <c r="C194" s="40"/>
      <c r="D194" s="8"/>
    </row>
    <row r="195" spans="1:4">
      <c r="A195" s="5"/>
      <c r="B195" s="37"/>
      <c r="C195" s="40"/>
      <c r="D195" s="8"/>
    </row>
    <row r="196" spans="1:4">
      <c r="A196" s="5"/>
      <c r="B196" s="37"/>
      <c r="C196" s="40"/>
      <c r="D196" s="8"/>
    </row>
    <row r="197" spans="1:4">
      <c r="A197" s="5"/>
      <c r="B197" s="37"/>
      <c r="C197" s="40"/>
      <c r="D197" s="8"/>
    </row>
    <row r="198" spans="1:4">
      <c r="A198" s="5"/>
      <c r="B198" s="37"/>
      <c r="C198" s="40"/>
      <c r="D198" s="8"/>
    </row>
    <row r="199" spans="1:4">
      <c r="A199" s="5"/>
      <c r="B199" s="37"/>
      <c r="C199" s="40"/>
      <c r="D199" s="8"/>
    </row>
    <row r="200" spans="1:4">
      <c r="A200" s="5"/>
      <c r="B200" s="37"/>
      <c r="C200" s="40"/>
      <c r="D200" s="8"/>
    </row>
    <row r="201" spans="1:4">
      <c r="A201" s="5"/>
      <c r="B201" s="37"/>
      <c r="C201" s="40"/>
      <c r="D201" s="8"/>
    </row>
    <row r="202" spans="1:4">
      <c r="A202" s="5"/>
      <c r="B202" s="37"/>
      <c r="C202" s="40"/>
      <c r="D202" s="8"/>
    </row>
    <row r="203" spans="1:4">
      <c r="A203" s="5"/>
      <c r="B203" s="37"/>
      <c r="C203" s="40"/>
      <c r="D203" s="8"/>
    </row>
    <row r="204" spans="1:4">
      <c r="A204" s="5"/>
      <c r="B204" s="37"/>
      <c r="C204" s="40"/>
      <c r="D204" s="8"/>
    </row>
    <row r="205" spans="1:4">
      <c r="A205" s="5"/>
      <c r="B205" s="37"/>
      <c r="C205" s="40"/>
      <c r="D205" s="8"/>
    </row>
    <row r="206" spans="1:4">
      <c r="A206" s="5"/>
      <c r="B206" s="37"/>
      <c r="C206" s="40"/>
      <c r="D206" s="8"/>
    </row>
    <row r="207" spans="1:4">
      <c r="A207" s="5"/>
      <c r="B207" s="37"/>
      <c r="C207" s="40"/>
      <c r="D207" s="8"/>
    </row>
    <row r="208" spans="1:4">
      <c r="A208" s="5"/>
      <c r="B208" s="37"/>
      <c r="C208" s="40"/>
      <c r="D208" s="8"/>
    </row>
    <row r="209" spans="1:4">
      <c r="A209" s="5"/>
      <c r="B209" s="37"/>
      <c r="C209" s="40"/>
      <c r="D209" s="8"/>
    </row>
    <row r="210" spans="1:4">
      <c r="A210" s="5"/>
      <c r="B210" s="37"/>
      <c r="C210" s="40"/>
      <c r="D210" s="8"/>
    </row>
    <row r="211" spans="1:4">
      <c r="A211" s="5"/>
      <c r="B211" s="37"/>
      <c r="C211" s="40"/>
      <c r="D211" s="8"/>
    </row>
    <row r="212" spans="1:4">
      <c r="A212" s="5"/>
      <c r="B212" s="37"/>
      <c r="C212" s="40"/>
      <c r="D212" s="8"/>
    </row>
    <row r="213" spans="1:4">
      <c r="A213" s="5"/>
      <c r="B213" s="37"/>
      <c r="C213" s="40"/>
      <c r="D213" s="8"/>
    </row>
    <row r="214" spans="1:4">
      <c r="A214" s="5"/>
      <c r="B214" s="37"/>
      <c r="C214" s="40"/>
      <c r="D214" s="8"/>
    </row>
    <row r="215" spans="1:4">
      <c r="A215" s="5"/>
      <c r="B215" s="37"/>
      <c r="C215" s="40"/>
      <c r="D215" s="8"/>
    </row>
    <row r="216" spans="1:4">
      <c r="A216" s="5"/>
      <c r="B216" s="37"/>
      <c r="C216" s="40"/>
      <c r="D216" s="8"/>
    </row>
    <row r="217" spans="1:4">
      <c r="A217" s="5"/>
      <c r="B217" s="37"/>
      <c r="C217" s="40"/>
      <c r="D217" s="8"/>
    </row>
    <row r="218" spans="1:4">
      <c r="A218" s="5"/>
      <c r="B218" s="37"/>
      <c r="C218" s="40"/>
      <c r="D218" s="8"/>
    </row>
    <row r="219" spans="1:4">
      <c r="A219" s="5"/>
      <c r="B219" s="37"/>
      <c r="C219" s="40"/>
      <c r="D219" s="8"/>
    </row>
    <row r="220" spans="1:4">
      <c r="A220" s="5"/>
      <c r="B220" s="37"/>
      <c r="C220" s="40"/>
      <c r="D220" s="8"/>
    </row>
    <row r="221" spans="1:4">
      <c r="A221" s="5"/>
      <c r="B221" s="37"/>
      <c r="C221" s="40"/>
      <c r="D221" s="8"/>
    </row>
    <row r="222" spans="1:4">
      <c r="A222" s="5"/>
      <c r="B222" s="37"/>
      <c r="C222" s="40"/>
      <c r="D222" s="8"/>
    </row>
    <row r="223" spans="1:4">
      <c r="A223" s="5"/>
      <c r="B223" s="37"/>
      <c r="C223" s="40"/>
      <c r="D223" s="8"/>
    </row>
    <row r="224" spans="1:4">
      <c r="A224" s="5"/>
      <c r="B224" s="37"/>
      <c r="C224" s="40"/>
      <c r="D224" s="8"/>
    </row>
    <row r="225" spans="1:4">
      <c r="A225" s="5"/>
      <c r="B225" s="37"/>
      <c r="C225" s="40"/>
      <c r="D225" s="8"/>
    </row>
    <row r="226" spans="1:4">
      <c r="A226" s="5"/>
      <c r="B226" s="37"/>
      <c r="C226" s="40"/>
      <c r="D226" s="8"/>
    </row>
    <row r="227" spans="1:4">
      <c r="A227" s="5"/>
      <c r="B227" s="37"/>
      <c r="C227" s="40"/>
      <c r="D227" s="8"/>
    </row>
    <row r="228" spans="1:4">
      <c r="A228" s="5"/>
      <c r="B228" s="37"/>
      <c r="C228" s="40"/>
      <c r="D228" s="8"/>
    </row>
    <row r="229" spans="1:4">
      <c r="A229" s="5"/>
      <c r="B229" s="37"/>
      <c r="C229" s="40"/>
      <c r="D229" s="8"/>
    </row>
    <row r="230" spans="1:4">
      <c r="A230" s="5"/>
      <c r="B230" s="37"/>
      <c r="C230" s="40"/>
      <c r="D230" s="8"/>
    </row>
    <row r="231" spans="1:4">
      <c r="A231" s="5"/>
      <c r="B231" s="37"/>
      <c r="C231" s="40"/>
      <c r="D231" s="8"/>
    </row>
    <row r="232" spans="1:4">
      <c r="A232" s="5"/>
      <c r="B232" s="37"/>
      <c r="C232" s="40"/>
      <c r="D232" s="8"/>
    </row>
    <row r="233" spans="1:4">
      <c r="A233" s="5"/>
      <c r="B233" s="37"/>
      <c r="C233" s="40"/>
      <c r="D233" s="8"/>
    </row>
    <row r="234" spans="1:4">
      <c r="A234" s="5"/>
      <c r="B234" s="37"/>
      <c r="C234" s="40"/>
      <c r="D234" s="8"/>
    </row>
    <row r="235" spans="1:4">
      <c r="A235" s="5"/>
      <c r="B235" s="37"/>
      <c r="C235" s="40"/>
      <c r="D235" s="8"/>
    </row>
    <row r="236" spans="1:4">
      <c r="A236" s="5"/>
      <c r="B236" s="37"/>
      <c r="C236" s="40"/>
      <c r="D236" s="8"/>
    </row>
    <row r="237" spans="1:4">
      <c r="A237" s="5"/>
      <c r="B237" s="37"/>
      <c r="C237" s="40"/>
      <c r="D237" s="8"/>
    </row>
    <row r="238" spans="1:4">
      <c r="A238" s="5"/>
      <c r="B238" s="37"/>
      <c r="C238" s="40"/>
      <c r="D238" s="8"/>
    </row>
    <row r="239" spans="1:4">
      <c r="A239" s="5"/>
      <c r="B239" s="37"/>
      <c r="C239" s="40"/>
      <c r="D239" s="8"/>
    </row>
    <row r="240" spans="1:4">
      <c r="A240" s="5"/>
      <c r="B240" s="37"/>
      <c r="C240" s="40"/>
      <c r="D240" s="8"/>
    </row>
    <row r="241" spans="1:4">
      <c r="A241" s="5"/>
      <c r="B241" s="37"/>
      <c r="C241" s="40"/>
      <c r="D241" s="8"/>
    </row>
    <row r="242" spans="1:4">
      <c r="A242" s="5"/>
      <c r="B242" s="37"/>
      <c r="C242" s="40"/>
      <c r="D242" s="8"/>
    </row>
    <row r="243" spans="1:4">
      <c r="A243" s="5"/>
      <c r="B243" s="37"/>
      <c r="C243" s="40"/>
      <c r="D243" s="8"/>
    </row>
    <row r="244" spans="1:4">
      <c r="A244" s="5"/>
      <c r="B244" s="37"/>
      <c r="C244" s="40"/>
      <c r="D244" s="8"/>
    </row>
    <row r="245" spans="1:4">
      <c r="A245" s="5"/>
      <c r="B245" s="37"/>
      <c r="C245" s="40"/>
      <c r="D245" s="8"/>
    </row>
    <row r="246" spans="1:4">
      <c r="A246" s="5"/>
      <c r="B246" s="37"/>
      <c r="C246" s="40"/>
      <c r="D246" s="8"/>
    </row>
    <row r="247" spans="1:4">
      <c r="A247" s="5"/>
      <c r="B247" s="37"/>
      <c r="C247" s="40"/>
      <c r="D247" s="8"/>
    </row>
    <row r="248" spans="1:4">
      <c r="A248" s="5"/>
      <c r="B248" s="37"/>
      <c r="C248" s="40"/>
      <c r="D248" s="8"/>
    </row>
    <row r="249" spans="1:4">
      <c r="A249" s="5"/>
      <c r="B249" s="37"/>
      <c r="C249" s="40"/>
      <c r="D249" s="8"/>
    </row>
    <row r="250" spans="1:4">
      <c r="A250" s="5"/>
      <c r="B250" s="37"/>
      <c r="C250" s="40"/>
      <c r="D250" s="8"/>
    </row>
    <row r="251" spans="1:4">
      <c r="A251" s="5"/>
      <c r="B251" s="37"/>
      <c r="C251" s="40"/>
      <c r="D251" s="8"/>
    </row>
    <row r="252" spans="1:4">
      <c r="A252" s="5"/>
      <c r="B252" s="37"/>
      <c r="C252" s="40"/>
      <c r="D252" s="8"/>
    </row>
    <row r="253" spans="1:4">
      <c r="A253" s="5"/>
      <c r="B253" s="37"/>
      <c r="C253" s="40"/>
      <c r="D253" s="8"/>
    </row>
    <row r="254" spans="1:4">
      <c r="A254" s="5"/>
      <c r="B254" s="37"/>
      <c r="C254" s="40"/>
      <c r="D254" s="8"/>
    </row>
    <row r="255" spans="1:4">
      <c r="A255" s="5"/>
      <c r="B255" s="37"/>
      <c r="C255" s="40"/>
      <c r="D255" s="8"/>
    </row>
    <row r="256" spans="1:4">
      <c r="A256" s="5"/>
      <c r="B256" s="37"/>
      <c r="C256" s="40"/>
      <c r="D256" s="8"/>
    </row>
    <row r="257" spans="1:4">
      <c r="A257" s="5"/>
      <c r="B257" s="37"/>
      <c r="C257" s="40"/>
      <c r="D257" s="8"/>
    </row>
    <row r="258" spans="1:4">
      <c r="A258" s="5"/>
      <c r="B258" s="37"/>
      <c r="C258" s="40"/>
      <c r="D258" s="8"/>
    </row>
    <row r="259" spans="1:4">
      <c r="A259" s="5"/>
      <c r="B259" s="37"/>
      <c r="C259" s="40"/>
      <c r="D259" s="8"/>
    </row>
    <row r="260" spans="1:4">
      <c r="A260" s="5"/>
      <c r="B260" s="37"/>
      <c r="C260" s="40"/>
      <c r="D260" s="8"/>
    </row>
    <row r="261" spans="1:4">
      <c r="A261" s="5"/>
      <c r="B261" s="37"/>
      <c r="C261" s="40"/>
      <c r="D261" s="8"/>
    </row>
    <row r="262" spans="1:4">
      <c r="A262" s="5"/>
      <c r="B262" s="37"/>
      <c r="C262" s="40"/>
      <c r="D262" s="8"/>
    </row>
    <row r="263" spans="1:4">
      <c r="A263" s="5"/>
      <c r="B263" s="37"/>
      <c r="C263" s="40"/>
      <c r="D263" s="8"/>
    </row>
    <row r="264" spans="1:4">
      <c r="A264" s="5"/>
      <c r="B264" s="37"/>
      <c r="C264" s="40"/>
      <c r="D264" s="8"/>
    </row>
    <row r="265" spans="1:4">
      <c r="A265" s="5"/>
      <c r="B265" s="37"/>
      <c r="C265" s="40"/>
      <c r="D265" s="8"/>
    </row>
    <row r="266" spans="1:4">
      <c r="A266" s="5"/>
      <c r="B266" s="37"/>
      <c r="C266" s="40"/>
      <c r="D266" s="8"/>
    </row>
    <row r="267" spans="1:4">
      <c r="A267" s="5"/>
      <c r="B267" s="37"/>
      <c r="C267" s="40"/>
      <c r="D267" s="8"/>
    </row>
    <row r="268" spans="1:4">
      <c r="A268" s="5"/>
      <c r="B268" s="37"/>
      <c r="C268" s="40"/>
      <c r="D268" s="8"/>
    </row>
    <row r="269" spans="1:4">
      <c r="A269" s="5"/>
      <c r="B269" s="37"/>
      <c r="C269" s="40"/>
      <c r="D269" s="8"/>
    </row>
    <row r="270" spans="1:4">
      <c r="A270" s="5"/>
      <c r="B270" s="37"/>
      <c r="C270" s="40"/>
      <c r="D270" s="8"/>
    </row>
    <row r="271" spans="1:4">
      <c r="A271" s="5"/>
      <c r="B271" s="37"/>
      <c r="C271" s="40"/>
      <c r="D271" s="8"/>
    </row>
    <row r="272" spans="1:4">
      <c r="A272" s="5"/>
      <c r="B272" s="37"/>
      <c r="C272" s="40"/>
      <c r="D272" s="8"/>
    </row>
    <row r="273" spans="1:4">
      <c r="A273" s="5"/>
      <c r="B273" s="37"/>
      <c r="C273" s="40"/>
      <c r="D273" s="8"/>
    </row>
    <row r="274" spans="1:4">
      <c r="A274" s="5"/>
      <c r="B274" s="37"/>
      <c r="C274" s="40"/>
      <c r="D274" s="8"/>
    </row>
    <row r="275" spans="1:4">
      <c r="A275" s="5"/>
      <c r="B275" s="37"/>
      <c r="C275" s="40"/>
      <c r="D275" s="8"/>
    </row>
    <row r="276" spans="1:4">
      <c r="A276" s="5"/>
      <c r="B276" s="37"/>
      <c r="C276" s="40"/>
      <c r="D276" s="8"/>
    </row>
    <row r="277" spans="1:4">
      <c r="A277" s="5"/>
      <c r="B277" s="37"/>
      <c r="C277" s="40"/>
      <c r="D277" s="8"/>
    </row>
    <row r="278" spans="1:4">
      <c r="A278" s="5"/>
      <c r="B278" s="37"/>
      <c r="C278" s="40"/>
      <c r="D278" s="8"/>
    </row>
    <row r="279" spans="1:4">
      <c r="A279" s="5"/>
      <c r="B279" s="37"/>
      <c r="C279" s="40"/>
      <c r="D279" s="8"/>
    </row>
    <row r="280" spans="1:4">
      <c r="A280" s="5"/>
      <c r="B280" s="37"/>
      <c r="C280" s="40"/>
      <c r="D280" s="8"/>
    </row>
    <row r="281" spans="1:4">
      <c r="A281" s="5"/>
      <c r="B281" s="37"/>
      <c r="C281" s="40"/>
      <c r="D281" s="8"/>
    </row>
    <row r="282" spans="1:4">
      <c r="A282" s="5"/>
      <c r="B282" s="37"/>
      <c r="C282" s="40"/>
      <c r="D282" s="8"/>
    </row>
    <row r="283" spans="1:4">
      <c r="A283" s="5"/>
      <c r="B283" s="37"/>
      <c r="C283" s="40"/>
      <c r="D283" s="8"/>
    </row>
    <row r="284" spans="1:4">
      <c r="A284" s="5"/>
      <c r="B284" s="37"/>
      <c r="C284" s="40"/>
      <c r="D284" s="8"/>
    </row>
    <row r="285" spans="1:4">
      <c r="A285" s="5"/>
      <c r="B285" s="37"/>
      <c r="C285" s="40"/>
      <c r="D285" s="8"/>
    </row>
    <row r="286" spans="1:4">
      <c r="A286" s="5"/>
      <c r="B286" s="37"/>
      <c r="C286" s="40"/>
      <c r="D286" s="8"/>
    </row>
    <row r="287" spans="1:4">
      <c r="A287" s="5"/>
      <c r="B287" s="37"/>
      <c r="C287" s="40"/>
      <c r="D287" s="8"/>
    </row>
    <row r="288" spans="1:4">
      <c r="A288" s="5"/>
      <c r="B288" s="37"/>
      <c r="C288" s="40"/>
      <c r="D288" s="8"/>
    </row>
    <row r="289" spans="1:4">
      <c r="A289" s="5"/>
      <c r="B289" s="37"/>
      <c r="C289" s="40"/>
      <c r="D289" s="8"/>
    </row>
    <row r="290" spans="1:4">
      <c r="A290" s="5"/>
      <c r="B290" s="37"/>
      <c r="C290" s="40"/>
      <c r="D290" s="8"/>
    </row>
    <row r="291" spans="1:4">
      <c r="A291" s="5"/>
      <c r="B291" s="37"/>
      <c r="C291" s="40"/>
      <c r="D291" s="8"/>
    </row>
    <row r="292" spans="1:4">
      <c r="A292" s="5"/>
      <c r="B292" s="37"/>
      <c r="C292" s="40"/>
      <c r="D292" s="8"/>
    </row>
    <row r="293" spans="1:4">
      <c r="A293" s="5"/>
      <c r="B293" s="37"/>
      <c r="C293" s="40"/>
      <c r="D293" s="8"/>
    </row>
    <row r="294" spans="1:4">
      <c r="A294" s="5"/>
      <c r="B294" s="37"/>
      <c r="C294" s="40"/>
      <c r="D294" s="8"/>
    </row>
    <row r="295" spans="1:4">
      <c r="A295" s="5"/>
      <c r="B295" s="37"/>
      <c r="C295" s="40"/>
      <c r="D295" s="8"/>
    </row>
    <row r="296" spans="1:4">
      <c r="A296" s="5"/>
      <c r="B296" s="37"/>
      <c r="C296" s="40"/>
      <c r="D296" s="8"/>
    </row>
    <row r="297" spans="1:4">
      <c r="A297" s="5"/>
      <c r="B297" s="37"/>
      <c r="C297" s="40"/>
      <c r="D297" s="8"/>
    </row>
    <row r="298" spans="1:4">
      <c r="A298" s="5"/>
      <c r="B298" s="37"/>
      <c r="C298" s="40"/>
      <c r="D298" s="8"/>
    </row>
    <row r="299" spans="1:4">
      <c r="A299" s="5"/>
      <c r="B299" s="37"/>
      <c r="C299" s="40"/>
      <c r="D299" s="8"/>
    </row>
    <row r="300" spans="1:4">
      <c r="A300" s="5"/>
      <c r="B300" s="37"/>
      <c r="C300" s="40"/>
      <c r="D300" s="8"/>
    </row>
    <row r="301" spans="1:4">
      <c r="A301" s="5"/>
      <c r="B301" s="37"/>
      <c r="C301" s="40"/>
      <c r="D301" s="8"/>
    </row>
    <row r="302" spans="1:4">
      <c r="A302" s="5"/>
      <c r="B302" s="37"/>
      <c r="C302" s="40"/>
      <c r="D302" s="8"/>
    </row>
    <row r="303" spans="1:4">
      <c r="A303" s="5"/>
      <c r="B303" s="37"/>
      <c r="C303" s="40"/>
      <c r="D303" s="8"/>
    </row>
    <row r="304" spans="1:4">
      <c r="A304" s="5"/>
      <c r="B304" s="37"/>
      <c r="C304" s="40"/>
      <c r="D304" s="8"/>
    </row>
    <row r="305" spans="1:4">
      <c r="A305" s="5"/>
      <c r="B305" s="37"/>
      <c r="C305" s="40"/>
      <c r="D305" s="8"/>
    </row>
    <row r="306" spans="1:4">
      <c r="A306" s="5"/>
      <c r="B306" s="37"/>
      <c r="C306" s="40"/>
      <c r="D306" s="8"/>
    </row>
    <row r="307" spans="1:4">
      <c r="A307" s="5"/>
      <c r="B307" s="37"/>
      <c r="C307" s="40"/>
      <c r="D307" s="8"/>
    </row>
    <row r="308" spans="1:4">
      <c r="A308" s="5"/>
      <c r="B308" s="37"/>
      <c r="C308" s="40"/>
      <c r="D308" s="8"/>
    </row>
    <row r="309" spans="1:4">
      <c r="A309" s="5"/>
      <c r="B309" s="37"/>
      <c r="C309" s="40"/>
      <c r="D309" s="8"/>
    </row>
    <row r="310" spans="1:4">
      <c r="A310" s="5"/>
      <c r="B310" s="37"/>
      <c r="C310" s="40"/>
      <c r="D310" s="8"/>
    </row>
    <row r="311" spans="1:4">
      <c r="A311" s="5"/>
      <c r="B311" s="37"/>
      <c r="C311" s="40"/>
      <c r="D311" s="8"/>
    </row>
    <row r="312" spans="1:4">
      <c r="A312" s="5"/>
      <c r="B312" s="37"/>
      <c r="C312" s="40"/>
      <c r="D312" s="8"/>
    </row>
    <row r="313" spans="1:4">
      <c r="A313" s="5"/>
      <c r="B313" s="37"/>
      <c r="C313" s="40"/>
      <c r="D313" s="8"/>
    </row>
    <row r="314" spans="1:4">
      <c r="A314" s="5"/>
      <c r="B314" s="37"/>
      <c r="C314" s="40"/>
      <c r="D314" s="8"/>
    </row>
    <row r="315" spans="1:4">
      <c r="A315" s="5"/>
      <c r="B315" s="37"/>
      <c r="C315" s="40"/>
      <c r="D315" s="8"/>
    </row>
    <row r="316" spans="1:4">
      <c r="A316" s="5"/>
      <c r="B316" s="37"/>
      <c r="C316" s="40"/>
      <c r="D316" s="8"/>
    </row>
    <row r="317" spans="1:4">
      <c r="A317" s="5"/>
      <c r="B317" s="37"/>
      <c r="C317" s="40"/>
      <c r="D317" s="8"/>
    </row>
    <row r="318" spans="1:4">
      <c r="A318" s="5"/>
      <c r="B318" s="37"/>
      <c r="C318" s="40"/>
      <c r="D318" s="8"/>
    </row>
    <row r="319" spans="1:4">
      <c r="A319" s="5"/>
      <c r="B319" s="37"/>
      <c r="C319" s="40"/>
      <c r="D319" s="8"/>
    </row>
    <row r="320" spans="1:4">
      <c r="A320" s="5"/>
      <c r="B320" s="37"/>
      <c r="C320" s="40"/>
      <c r="D320" s="8"/>
    </row>
    <row r="321" spans="1:4">
      <c r="A321" s="5"/>
      <c r="B321" s="37"/>
      <c r="C321" s="40"/>
      <c r="D321" s="8"/>
    </row>
    <row r="322" spans="1:4">
      <c r="A322" s="5"/>
      <c r="B322" s="37"/>
      <c r="C322" s="40"/>
      <c r="D322" s="8"/>
    </row>
    <row r="323" spans="1:4">
      <c r="A323" s="5"/>
      <c r="B323" s="37"/>
      <c r="C323" s="40"/>
      <c r="D323" s="8"/>
    </row>
    <row r="324" spans="1:4">
      <c r="A324" s="5"/>
      <c r="B324" s="37"/>
      <c r="C324" s="40"/>
      <c r="D324" s="8"/>
    </row>
    <row r="325" spans="1:4">
      <c r="A325" s="5"/>
      <c r="B325" s="37"/>
      <c r="C325" s="40"/>
      <c r="D325" s="8"/>
    </row>
    <row r="326" spans="1:4">
      <c r="A326" s="5"/>
      <c r="B326" s="37"/>
      <c r="C326" s="40"/>
      <c r="D326" s="8"/>
    </row>
    <row r="327" spans="1:4">
      <c r="A327" s="5"/>
      <c r="B327" s="37"/>
      <c r="C327" s="40"/>
      <c r="D327" s="8"/>
    </row>
    <row r="328" spans="1:4">
      <c r="A328" s="5"/>
      <c r="B328" s="37"/>
      <c r="C328" s="40"/>
      <c r="D328" s="8"/>
    </row>
    <row r="329" spans="1:4">
      <c r="A329" s="5"/>
      <c r="B329" s="37"/>
      <c r="C329" s="40"/>
      <c r="D329" s="8"/>
    </row>
    <row r="330" spans="1:4">
      <c r="A330" s="5"/>
      <c r="B330" s="37"/>
      <c r="C330" s="40"/>
      <c r="D330" s="8"/>
    </row>
    <row r="331" spans="1:4">
      <c r="A331" s="5"/>
      <c r="B331" s="37"/>
      <c r="C331" s="40"/>
      <c r="D331" s="8"/>
    </row>
    <row r="332" spans="1:4">
      <c r="A332" s="5"/>
      <c r="B332" s="37"/>
      <c r="C332" s="40"/>
      <c r="D332" s="8"/>
    </row>
    <row r="333" spans="1:4">
      <c r="A333" s="5"/>
      <c r="B333" s="37"/>
      <c r="C333" s="40"/>
      <c r="D333" s="8"/>
    </row>
    <row r="334" spans="1:4">
      <c r="A334" s="5"/>
      <c r="B334" s="37"/>
      <c r="C334" s="40"/>
      <c r="D334" s="8"/>
    </row>
    <row r="335" spans="1:4">
      <c r="A335" s="5"/>
      <c r="B335" s="37"/>
      <c r="C335" s="40"/>
      <c r="D335" s="8"/>
    </row>
    <row r="336" spans="1:4">
      <c r="A336" s="5"/>
      <c r="B336" s="37"/>
      <c r="C336" s="40"/>
      <c r="D336" s="8"/>
    </row>
    <row r="337" spans="1:4">
      <c r="A337" s="5"/>
      <c r="B337" s="37"/>
      <c r="C337" s="40"/>
      <c r="D337" s="8"/>
    </row>
    <row r="338" spans="1:4">
      <c r="A338" s="5"/>
      <c r="B338" s="37"/>
      <c r="C338" s="40"/>
      <c r="D338" s="8"/>
    </row>
    <row r="339" spans="1:4">
      <c r="A339" s="5"/>
      <c r="B339" s="37"/>
      <c r="C339" s="40"/>
      <c r="D339" s="8"/>
    </row>
    <row r="340" spans="1:4">
      <c r="A340" s="5"/>
      <c r="B340" s="37"/>
      <c r="C340" s="40"/>
      <c r="D340" s="8"/>
    </row>
    <row r="341" spans="1:4">
      <c r="A341" s="5"/>
      <c r="B341" s="37"/>
      <c r="C341" s="40"/>
      <c r="D341" s="8"/>
    </row>
    <row r="342" spans="1:4">
      <c r="A342" s="5"/>
      <c r="B342" s="37"/>
      <c r="C342" s="40"/>
      <c r="D342" s="8"/>
    </row>
    <row r="343" spans="1:4">
      <c r="A343" s="5"/>
      <c r="B343" s="37"/>
      <c r="C343" s="40"/>
      <c r="D343" s="8"/>
    </row>
    <row r="344" spans="1:4">
      <c r="A344" s="5"/>
      <c r="B344" s="37"/>
      <c r="C344" s="40"/>
      <c r="D344" s="8"/>
    </row>
    <row r="345" spans="1:4">
      <c r="A345" s="5"/>
      <c r="B345" s="37"/>
      <c r="C345" s="40"/>
      <c r="D345" s="8"/>
    </row>
    <row r="346" spans="1:4">
      <c r="A346" s="5"/>
      <c r="B346" s="37"/>
      <c r="C346" s="40"/>
      <c r="D346" s="8"/>
    </row>
    <row r="347" spans="1:4">
      <c r="A347" s="5"/>
      <c r="B347" s="37"/>
      <c r="C347" s="40"/>
      <c r="D347" s="8"/>
    </row>
    <row r="348" spans="1:4">
      <c r="A348" s="5"/>
      <c r="B348" s="37"/>
      <c r="C348" s="40"/>
      <c r="D348" s="8"/>
    </row>
    <row r="349" spans="1:4">
      <c r="A349" s="5"/>
      <c r="B349" s="37"/>
      <c r="C349" s="40"/>
      <c r="D349" s="8"/>
    </row>
    <row r="350" spans="1:4">
      <c r="A350" s="5"/>
      <c r="B350" s="37"/>
      <c r="C350" s="40"/>
      <c r="D350" s="8"/>
    </row>
    <row r="351" spans="1:4">
      <c r="A351" s="5"/>
      <c r="B351" s="37"/>
      <c r="C351" s="40"/>
      <c r="D351" s="8"/>
    </row>
    <row r="352" spans="1:4">
      <c r="A352" s="5"/>
      <c r="B352" s="37"/>
      <c r="C352" s="40"/>
      <c r="D352" s="8"/>
    </row>
    <row r="353" spans="1:4">
      <c r="A353" s="5"/>
      <c r="B353" s="37"/>
      <c r="C353" s="40"/>
      <c r="D353" s="8"/>
    </row>
    <row r="354" spans="1:4">
      <c r="A354" s="5"/>
      <c r="B354" s="37"/>
      <c r="C354" s="40"/>
      <c r="D354" s="8"/>
    </row>
    <row r="355" spans="1:4">
      <c r="A355" s="5"/>
      <c r="B355" s="37"/>
      <c r="C355" s="40"/>
      <c r="D355" s="8"/>
    </row>
    <row r="356" spans="1:4">
      <c r="A356" s="5"/>
      <c r="B356" s="37"/>
      <c r="C356" s="40"/>
      <c r="D356" s="8"/>
    </row>
    <row r="357" spans="1:4">
      <c r="A357" s="5"/>
      <c r="B357" s="37"/>
      <c r="C357" s="40"/>
      <c r="D357" s="8"/>
    </row>
    <row r="358" spans="1:4">
      <c r="A358" s="5"/>
      <c r="B358" s="37"/>
      <c r="C358" s="40"/>
      <c r="D358" s="8"/>
    </row>
    <row r="359" spans="1:4">
      <c r="A359" s="5"/>
      <c r="B359" s="37"/>
      <c r="C359" s="40"/>
      <c r="D359" s="8"/>
    </row>
    <row r="360" spans="1:4">
      <c r="A360" s="5"/>
      <c r="B360" s="37"/>
      <c r="C360" s="40"/>
      <c r="D360" s="8"/>
    </row>
    <row r="361" spans="1:4">
      <c r="A361" s="5"/>
      <c r="B361" s="37"/>
      <c r="C361" s="40"/>
      <c r="D361" s="8"/>
    </row>
    <row r="362" spans="1:4">
      <c r="A362" s="5"/>
      <c r="B362" s="37"/>
      <c r="C362" s="40"/>
      <c r="D362" s="8"/>
    </row>
    <row r="363" spans="1:4">
      <c r="A363" s="5"/>
      <c r="B363" s="37"/>
      <c r="C363" s="40"/>
      <c r="D363" s="8"/>
    </row>
    <row r="364" spans="1:4">
      <c r="A364" s="5"/>
      <c r="B364" s="37"/>
      <c r="C364" s="40"/>
      <c r="D364" s="8"/>
    </row>
    <row r="365" spans="1:4">
      <c r="A365" s="5"/>
      <c r="B365" s="37"/>
      <c r="C365" s="40"/>
      <c r="D365" s="8"/>
    </row>
    <row r="366" spans="1:4">
      <c r="A366" s="5"/>
      <c r="B366" s="37"/>
      <c r="C366" s="40"/>
      <c r="D366" s="8"/>
    </row>
    <row r="367" spans="1:4">
      <c r="A367" s="5"/>
      <c r="B367" s="37"/>
      <c r="C367" s="40"/>
      <c r="D367" s="8"/>
    </row>
    <row r="368" spans="1:4">
      <c r="A368" s="5"/>
      <c r="B368" s="37"/>
      <c r="C368" s="40"/>
      <c r="D368" s="8"/>
    </row>
    <row r="369" spans="1:4">
      <c r="A369" s="5"/>
      <c r="B369" s="37"/>
      <c r="C369" s="40"/>
      <c r="D369" s="8"/>
    </row>
    <row r="370" spans="1:4">
      <c r="A370" s="5"/>
      <c r="B370" s="37"/>
      <c r="C370" s="40"/>
      <c r="D370" s="8"/>
    </row>
    <row r="371" spans="1:4">
      <c r="A371" s="5"/>
      <c r="B371" s="37"/>
      <c r="C371" s="40"/>
      <c r="D371" s="8"/>
    </row>
    <row r="372" spans="1:4">
      <c r="A372" s="5"/>
      <c r="B372" s="37"/>
      <c r="C372" s="40"/>
      <c r="D372" s="8"/>
    </row>
    <row r="373" spans="1:4">
      <c r="A373" s="5"/>
      <c r="B373" s="37"/>
      <c r="C373" s="40"/>
      <c r="D373" s="8"/>
    </row>
    <row r="374" spans="1:4">
      <c r="A374" s="5"/>
      <c r="B374" s="37"/>
      <c r="C374" s="40"/>
      <c r="D374" s="8"/>
    </row>
    <row r="375" spans="1:4">
      <c r="A375" s="5"/>
      <c r="B375" s="37"/>
      <c r="C375" s="40"/>
      <c r="D375" s="8"/>
    </row>
    <row r="376" spans="1:4">
      <c r="A376" s="5"/>
      <c r="B376" s="37"/>
      <c r="C376" s="40"/>
      <c r="D376" s="8"/>
    </row>
    <row r="377" spans="1:4">
      <c r="A377" s="5"/>
      <c r="B377" s="37"/>
      <c r="C377" s="40"/>
      <c r="D377" s="8"/>
    </row>
    <row r="378" spans="1:4">
      <c r="A378" s="5"/>
      <c r="B378" s="37"/>
      <c r="C378" s="40"/>
      <c r="D378" s="8"/>
    </row>
    <row r="379" spans="1:4">
      <c r="A379" s="5"/>
      <c r="B379" s="37"/>
      <c r="C379" s="40"/>
      <c r="D379" s="8"/>
    </row>
    <row r="380" spans="1:4">
      <c r="A380" s="5"/>
      <c r="B380" s="37"/>
      <c r="C380" s="40"/>
      <c r="D380" s="8"/>
    </row>
    <row r="381" spans="1:4">
      <c r="A381" s="5"/>
      <c r="B381" s="37"/>
      <c r="C381" s="40"/>
      <c r="D381" s="8"/>
    </row>
    <row r="382" spans="1:4">
      <c r="A382" s="5"/>
      <c r="B382" s="37"/>
      <c r="C382" s="40"/>
      <c r="D382" s="8"/>
    </row>
    <row r="383" spans="1:4">
      <c r="A383" s="5"/>
      <c r="B383" s="37"/>
      <c r="C383" s="40"/>
      <c r="D383" s="8"/>
    </row>
    <row r="384" spans="1:4">
      <c r="A384" s="5"/>
      <c r="B384" s="37"/>
      <c r="C384" s="40"/>
      <c r="D384" s="8"/>
    </row>
    <row r="385" spans="1:4">
      <c r="A385" s="5"/>
      <c r="B385" s="37"/>
      <c r="C385" s="40"/>
      <c r="D385" s="8"/>
    </row>
    <row r="386" spans="1:4">
      <c r="A386" s="5"/>
      <c r="B386" s="37"/>
      <c r="C386" s="40"/>
      <c r="D386" s="8"/>
    </row>
    <row r="387" spans="1:4">
      <c r="A387" s="5"/>
      <c r="B387" s="37"/>
      <c r="C387" s="40"/>
      <c r="D387" s="8"/>
    </row>
    <row r="388" spans="1:4">
      <c r="A388" s="5"/>
      <c r="B388" s="37"/>
      <c r="C388" s="40"/>
      <c r="D388" s="8"/>
    </row>
    <row r="389" spans="1:4">
      <c r="A389" s="5"/>
      <c r="B389" s="37"/>
      <c r="C389" s="40"/>
      <c r="D389" s="8"/>
    </row>
    <row r="390" spans="1:4">
      <c r="A390" s="5"/>
      <c r="B390" s="37"/>
      <c r="C390" s="40"/>
      <c r="D390" s="8"/>
    </row>
    <row r="391" spans="1:4">
      <c r="A391" s="5"/>
      <c r="B391" s="37"/>
      <c r="C391" s="40"/>
      <c r="D391" s="8"/>
    </row>
    <row r="392" spans="1:4">
      <c r="A392" s="5"/>
      <c r="B392" s="37"/>
      <c r="C392" s="40"/>
      <c r="D392" s="8"/>
    </row>
    <row r="393" spans="1:4">
      <c r="A393" s="5"/>
      <c r="B393" s="37"/>
      <c r="C393" s="40"/>
      <c r="D393" s="8"/>
    </row>
    <row r="394" spans="1:4">
      <c r="A394" s="5"/>
      <c r="B394" s="37"/>
      <c r="C394" s="40"/>
      <c r="D394" s="8"/>
    </row>
    <row r="395" spans="1:4">
      <c r="A395" s="5"/>
      <c r="B395" s="37"/>
      <c r="C395" s="40"/>
      <c r="D395" s="8"/>
    </row>
    <row r="396" spans="1:4">
      <c r="A396" s="5"/>
      <c r="B396" s="37"/>
      <c r="C396" s="40"/>
      <c r="D396" s="8"/>
    </row>
    <row r="397" spans="1:4">
      <c r="A397" s="5"/>
      <c r="B397" s="37"/>
      <c r="C397" s="40"/>
      <c r="D397" s="8"/>
    </row>
    <row r="398" spans="1:4">
      <c r="A398" s="5"/>
      <c r="B398" s="37"/>
      <c r="C398" s="40"/>
      <c r="D398" s="8"/>
    </row>
    <row r="399" spans="1:4">
      <c r="A399" s="5"/>
      <c r="B399" s="37"/>
      <c r="C399" s="40"/>
      <c r="D399" s="8"/>
    </row>
    <row r="400" spans="1:4">
      <c r="A400" s="5"/>
      <c r="B400" s="37"/>
      <c r="C400" s="40"/>
      <c r="D400" s="8"/>
    </row>
    <row r="401" spans="1:4">
      <c r="A401" s="5"/>
      <c r="B401" s="37"/>
      <c r="C401" s="40"/>
      <c r="D401" s="8"/>
    </row>
    <row r="402" spans="1:4">
      <c r="A402" s="5"/>
      <c r="B402" s="37"/>
      <c r="C402" s="40"/>
      <c r="D402" s="8"/>
    </row>
    <row r="403" spans="1:4">
      <c r="A403" s="5"/>
      <c r="B403" s="37"/>
      <c r="C403" s="40"/>
      <c r="D403" s="8"/>
    </row>
    <row r="404" spans="1:4">
      <c r="A404" s="5"/>
      <c r="B404" s="37"/>
      <c r="C404" s="40"/>
      <c r="D404" s="8"/>
    </row>
    <row r="405" spans="1:4">
      <c r="A405" s="5"/>
      <c r="B405" s="37"/>
      <c r="C405" s="40"/>
      <c r="D405" s="8"/>
    </row>
    <row r="406" spans="1:4">
      <c r="A406" s="5"/>
      <c r="B406" s="37"/>
      <c r="C406" s="40"/>
      <c r="D406" s="8"/>
    </row>
    <row r="407" spans="1:4">
      <c r="A407" s="5"/>
      <c r="B407" s="37"/>
      <c r="C407" s="40"/>
      <c r="D407" s="8"/>
    </row>
    <row r="408" spans="1:4">
      <c r="A408" s="5"/>
      <c r="B408" s="37"/>
      <c r="C408" s="40"/>
      <c r="D408" s="8"/>
    </row>
    <row r="409" spans="1:4">
      <c r="A409" s="5"/>
      <c r="B409" s="37"/>
      <c r="C409" s="40"/>
      <c r="D409" s="8"/>
    </row>
    <row r="410" spans="1:4">
      <c r="A410" s="5"/>
      <c r="B410" s="37"/>
      <c r="C410" s="40"/>
      <c r="D410" s="8"/>
    </row>
    <row r="411" spans="1:4">
      <c r="A411" s="5"/>
      <c r="B411" s="37"/>
      <c r="C411" s="40"/>
      <c r="D411" s="8"/>
    </row>
    <row r="412" spans="1:4">
      <c r="A412" s="5"/>
      <c r="B412" s="37"/>
      <c r="C412" s="40"/>
      <c r="D412" s="8"/>
    </row>
    <row r="413" spans="1:4">
      <c r="A413" s="5"/>
      <c r="B413" s="37"/>
      <c r="C413" s="40"/>
      <c r="D413" s="8"/>
    </row>
    <row r="414" spans="1:4">
      <c r="A414" s="5"/>
      <c r="B414" s="37"/>
      <c r="C414" s="40"/>
      <c r="D414" s="8"/>
    </row>
    <row r="415" spans="1:4">
      <c r="A415" s="5"/>
      <c r="B415" s="37"/>
      <c r="C415" s="40"/>
      <c r="D415" s="8"/>
    </row>
    <row r="416" spans="1:4">
      <c r="A416" s="5"/>
      <c r="B416" s="37"/>
      <c r="C416" s="40"/>
      <c r="D416" s="8"/>
    </row>
    <row r="417" spans="1:4">
      <c r="A417" s="5"/>
      <c r="B417" s="37"/>
      <c r="C417" s="40"/>
      <c r="D417" s="8"/>
    </row>
    <row r="418" spans="1:4">
      <c r="A418" s="5"/>
      <c r="B418" s="37"/>
      <c r="C418" s="40"/>
      <c r="D418" s="8"/>
    </row>
    <row r="419" spans="1:4">
      <c r="A419" s="5"/>
      <c r="B419" s="37"/>
      <c r="C419" s="40"/>
      <c r="D419" s="8"/>
    </row>
    <row r="420" spans="1:4">
      <c r="A420" s="5"/>
      <c r="B420" s="37"/>
      <c r="C420" s="40"/>
      <c r="D420" s="8"/>
    </row>
    <row r="421" spans="1:4">
      <c r="A421" s="5"/>
      <c r="B421" s="37"/>
      <c r="C421" s="40"/>
      <c r="D421" s="8"/>
    </row>
    <row r="422" spans="1:4">
      <c r="A422" s="5"/>
      <c r="B422" s="37"/>
      <c r="C422" s="40"/>
      <c r="D422" s="8"/>
    </row>
    <row r="423" spans="1:4">
      <c r="A423" s="5"/>
      <c r="B423" s="37"/>
      <c r="C423" s="40"/>
      <c r="D423" s="8"/>
    </row>
    <row r="424" spans="1:4">
      <c r="A424" s="5"/>
      <c r="B424" s="37"/>
      <c r="C424" s="40"/>
      <c r="D424" s="8"/>
    </row>
    <row r="425" spans="1:4">
      <c r="A425" s="5"/>
      <c r="B425" s="37"/>
      <c r="C425" s="40"/>
      <c r="D425" s="8"/>
    </row>
    <row r="426" spans="1:4">
      <c r="A426" s="5"/>
      <c r="B426" s="37"/>
      <c r="C426" s="40"/>
      <c r="D426" s="8"/>
    </row>
    <row r="427" spans="1:4">
      <c r="A427" s="5"/>
      <c r="B427" s="37"/>
      <c r="C427" s="40"/>
      <c r="D427" s="8"/>
    </row>
    <row r="428" spans="1:4">
      <c r="A428" s="5"/>
      <c r="B428" s="37"/>
      <c r="C428" s="40"/>
      <c r="D428" s="8"/>
    </row>
    <row r="429" spans="1:4">
      <c r="A429" s="5"/>
      <c r="B429" s="37"/>
      <c r="C429" s="40"/>
      <c r="D429" s="8"/>
    </row>
    <row r="430" spans="1:4">
      <c r="A430" s="5"/>
      <c r="B430" s="37"/>
      <c r="C430" s="40"/>
      <c r="D430" s="8"/>
    </row>
    <row r="431" spans="1:4">
      <c r="A431" s="5"/>
      <c r="B431" s="37"/>
      <c r="C431" s="40"/>
      <c r="D431" s="8"/>
    </row>
    <row r="432" spans="1:4">
      <c r="A432" s="5"/>
      <c r="B432" s="37"/>
      <c r="C432" s="40"/>
      <c r="D432" s="8"/>
    </row>
    <row r="433" spans="1:4">
      <c r="A433" s="5"/>
      <c r="B433" s="37"/>
      <c r="C433" s="40"/>
      <c r="D433" s="8"/>
    </row>
    <row r="434" spans="1:4">
      <c r="A434" s="5"/>
      <c r="B434" s="37"/>
      <c r="C434" s="40"/>
      <c r="D434" s="8"/>
    </row>
    <row r="435" spans="1:4">
      <c r="A435" s="5"/>
      <c r="B435" s="37"/>
      <c r="C435" s="40"/>
      <c r="D435" s="8"/>
    </row>
    <row r="436" spans="1:4">
      <c r="A436" s="5"/>
      <c r="B436" s="37"/>
      <c r="C436" s="40"/>
      <c r="D436" s="8"/>
    </row>
    <row r="437" spans="1:4">
      <c r="A437" s="5"/>
      <c r="B437" s="37"/>
      <c r="C437" s="40"/>
      <c r="D437" s="8"/>
    </row>
    <row r="438" spans="1:4">
      <c r="A438" s="5"/>
      <c r="B438" s="37"/>
      <c r="C438" s="40"/>
      <c r="D438" s="8"/>
    </row>
    <row r="439" spans="1:4">
      <c r="A439" s="5"/>
      <c r="B439" s="37"/>
      <c r="C439" s="40"/>
      <c r="D439" s="8"/>
    </row>
    <row r="440" spans="1:4">
      <c r="A440" s="5"/>
      <c r="B440" s="37"/>
      <c r="C440" s="40"/>
      <c r="D440" s="8"/>
    </row>
    <row r="441" spans="1:4">
      <c r="A441" s="5"/>
      <c r="B441" s="37"/>
      <c r="C441" s="40"/>
      <c r="D441" s="8"/>
    </row>
    <row r="442" spans="1:4">
      <c r="A442" s="5"/>
      <c r="B442" s="37"/>
      <c r="C442" s="40"/>
      <c r="D442" s="8"/>
    </row>
    <row r="443" spans="1:4">
      <c r="A443" s="5"/>
      <c r="B443" s="37"/>
      <c r="C443" s="40"/>
      <c r="D443" s="8"/>
    </row>
    <row r="444" spans="1:4">
      <c r="A444" s="5"/>
      <c r="B444" s="37"/>
      <c r="C444" s="40"/>
      <c r="D444" s="8"/>
    </row>
    <row r="445" spans="1:4">
      <c r="A445" s="5"/>
      <c r="B445" s="37"/>
      <c r="C445" s="40"/>
      <c r="D445" s="8"/>
    </row>
    <row r="446" spans="1:4">
      <c r="A446" s="5"/>
      <c r="B446" s="37"/>
      <c r="C446" s="40"/>
      <c r="D446" s="8"/>
    </row>
    <row r="447" spans="1:4">
      <c r="A447" s="5"/>
      <c r="B447" s="37"/>
      <c r="C447" s="40"/>
      <c r="D447" s="8"/>
    </row>
    <row r="448" spans="1:4">
      <c r="A448" s="5"/>
      <c r="B448" s="37"/>
      <c r="C448" s="40"/>
      <c r="D448" s="8"/>
    </row>
    <row r="449" spans="1:4">
      <c r="A449" s="5"/>
      <c r="B449" s="37"/>
      <c r="C449" s="40"/>
      <c r="D449" s="8"/>
    </row>
    <row r="450" spans="1:4">
      <c r="A450" s="5"/>
      <c r="B450" s="37"/>
      <c r="C450" s="40"/>
      <c r="D450" s="8"/>
    </row>
    <row r="451" spans="1:4">
      <c r="A451" s="5"/>
      <c r="B451" s="37"/>
      <c r="C451" s="40"/>
      <c r="D451" s="8"/>
    </row>
    <row r="452" spans="1:4">
      <c r="A452" s="5"/>
      <c r="B452" s="37"/>
      <c r="C452" s="40"/>
      <c r="D452" s="8"/>
    </row>
    <row r="453" spans="1:4">
      <c r="A453" s="5"/>
      <c r="B453" s="37"/>
      <c r="C453" s="40"/>
      <c r="D453" s="8"/>
    </row>
    <row r="454" spans="1:4">
      <c r="A454" s="5"/>
      <c r="B454" s="37"/>
      <c r="C454" s="40"/>
      <c r="D454" s="8"/>
    </row>
    <row r="455" spans="1:4">
      <c r="A455" s="5"/>
      <c r="B455" s="37"/>
      <c r="C455" s="40"/>
      <c r="D455" s="8"/>
    </row>
    <row r="456" spans="1:4">
      <c r="A456" s="5"/>
      <c r="B456" s="37"/>
      <c r="C456" s="40"/>
      <c r="D456" s="8"/>
    </row>
    <row r="457" spans="1:4">
      <c r="A457" s="5"/>
      <c r="B457" s="37"/>
      <c r="C457" s="40"/>
      <c r="D457" s="8"/>
    </row>
    <row r="458" spans="1:4">
      <c r="A458" s="5"/>
      <c r="B458" s="37"/>
      <c r="C458" s="40"/>
      <c r="D458" s="8"/>
    </row>
    <row r="459" spans="1:4">
      <c r="A459" s="5"/>
      <c r="B459" s="37"/>
      <c r="C459" s="40"/>
      <c r="D459" s="8"/>
    </row>
    <row r="460" spans="1:4">
      <c r="A460" s="5"/>
      <c r="B460" s="37"/>
      <c r="C460" s="40"/>
      <c r="D460" s="8"/>
    </row>
    <row r="461" spans="1:4">
      <c r="A461" s="5"/>
      <c r="B461" s="37"/>
      <c r="C461" s="40"/>
      <c r="D461" s="8"/>
    </row>
    <row r="462" spans="1:4">
      <c r="A462" s="5"/>
      <c r="B462" s="37"/>
      <c r="C462" s="40"/>
      <c r="D462" s="8"/>
    </row>
    <row r="463" spans="1:4">
      <c r="A463" s="5"/>
      <c r="B463" s="37"/>
      <c r="C463" s="40"/>
      <c r="D463" s="8"/>
    </row>
    <row r="464" spans="1:4">
      <c r="A464" s="5"/>
      <c r="B464" s="37"/>
      <c r="C464" s="40"/>
      <c r="D464" s="8"/>
    </row>
    <row r="465" spans="1:4">
      <c r="A465" s="5"/>
      <c r="B465" s="37"/>
      <c r="C465" s="40"/>
      <c r="D465" s="8"/>
    </row>
    <row r="466" spans="1:4">
      <c r="A466" s="5"/>
      <c r="B466" s="37"/>
      <c r="C466" s="40"/>
      <c r="D466" s="8"/>
    </row>
    <row r="467" spans="1:4">
      <c r="A467" s="5"/>
      <c r="B467" s="37"/>
      <c r="C467" s="40"/>
      <c r="D467" s="8"/>
    </row>
    <row r="468" spans="1:4">
      <c r="A468" s="5"/>
      <c r="B468" s="37"/>
      <c r="C468" s="40"/>
      <c r="D468" s="8"/>
    </row>
    <row r="469" spans="1:4">
      <c r="A469" s="5"/>
      <c r="B469" s="37"/>
      <c r="C469" s="40"/>
      <c r="D469" s="8"/>
    </row>
    <row r="470" spans="1:4">
      <c r="A470" s="5"/>
      <c r="B470" s="37"/>
      <c r="C470" s="40"/>
      <c r="D470" s="8"/>
    </row>
    <row r="471" spans="1:4">
      <c r="A471" s="5"/>
      <c r="B471" s="37"/>
      <c r="C471" s="40"/>
      <c r="D471" s="8"/>
    </row>
    <row r="472" spans="1:4">
      <c r="A472" s="5"/>
      <c r="B472" s="37"/>
      <c r="C472" s="40"/>
      <c r="D472" s="8"/>
    </row>
    <row r="473" spans="1:4">
      <c r="A473" s="5"/>
      <c r="B473" s="37"/>
      <c r="C473" s="40"/>
      <c r="D473" s="8"/>
    </row>
    <row r="474" spans="1:4">
      <c r="A474" s="5"/>
      <c r="B474" s="37"/>
      <c r="C474" s="40"/>
      <c r="D474" s="8"/>
    </row>
    <row r="475" spans="1:4">
      <c r="A475" s="5"/>
      <c r="B475" s="37"/>
      <c r="C475" s="40"/>
      <c r="D475" s="8"/>
    </row>
    <row r="476" spans="1:4">
      <c r="A476" s="5"/>
      <c r="B476" s="37"/>
      <c r="C476" s="40"/>
      <c r="D476" s="8"/>
    </row>
    <row r="477" spans="1:4">
      <c r="A477" s="5"/>
      <c r="B477" s="37"/>
      <c r="C477" s="40"/>
      <c r="D477" s="8"/>
    </row>
    <row r="478" spans="1:4">
      <c r="A478" s="5"/>
      <c r="B478" s="37"/>
      <c r="C478" s="40"/>
      <c r="D478" s="8"/>
    </row>
    <row r="479" spans="1:4">
      <c r="A479" s="5"/>
      <c r="B479" s="37"/>
      <c r="C479" s="40"/>
      <c r="D479" s="8"/>
    </row>
    <row r="480" spans="1:4">
      <c r="A480" s="5"/>
      <c r="B480" s="37"/>
      <c r="C480" s="40"/>
      <c r="D480" s="8"/>
    </row>
    <row r="481" spans="1:4">
      <c r="A481" s="5"/>
      <c r="B481" s="37"/>
      <c r="C481" s="40"/>
      <c r="D481" s="8"/>
    </row>
    <row r="482" spans="1:4">
      <c r="A482" s="5"/>
      <c r="B482" s="37"/>
      <c r="C482" s="40"/>
      <c r="D482" s="8"/>
    </row>
    <row r="483" spans="1:4">
      <c r="A483" s="5"/>
      <c r="B483" s="37"/>
      <c r="C483" s="40"/>
      <c r="D483" s="8"/>
    </row>
    <row r="484" spans="1:4">
      <c r="A484" s="5"/>
      <c r="B484" s="37"/>
      <c r="C484" s="40"/>
      <c r="D484" s="8"/>
    </row>
    <row r="485" spans="1:4">
      <c r="A485" s="5"/>
      <c r="B485" s="37"/>
      <c r="C485" s="40"/>
      <c r="D485" s="8"/>
    </row>
    <row r="486" spans="1:4">
      <c r="A486" s="5"/>
      <c r="B486" s="37"/>
      <c r="C486" s="40"/>
      <c r="D486" s="8"/>
    </row>
    <row r="487" spans="1:4">
      <c r="A487" s="5"/>
      <c r="B487" s="37"/>
      <c r="C487" s="40"/>
      <c r="D487" s="8"/>
    </row>
    <row r="488" spans="1:4">
      <c r="A488" s="5"/>
      <c r="B488" s="37"/>
      <c r="C488" s="40"/>
      <c r="D488" s="8"/>
    </row>
    <row r="489" spans="1:4">
      <c r="A489" s="5"/>
      <c r="B489" s="37"/>
      <c r="C489" s="40"/>
      <c r="D489" s="8"/>
    </row>
    <row r="490" spans="1:4">
      <c r="A490" s="5"/>
      <c r="B490" s="37"/>
      <c r="C490" s="40"/>
      <c r="D490" s="8"/>
    </row>
    <row r="491" spans="1:4">
      <c r="A491" s="5"/>
      <c r="B491" s="37"/>
      <c r="C491" s="40"/>
      <c r="D491" s="8"/>
    </row>
    <row r="492" spans="1:4">
      <c r="A492" s="5"/>
      <c r="B492" s="37"/>
      <c r="C492" s="40"/>
      <c r="D492" s="8"/>
    </row>
    <row r="493" spans="1:4">
      <c r="A493" s="5"/>
      <c r="B493" s="37"/>
      <c r="C493" s="40"/>
      <c r="D493" s="8"/>
    </row>
    <row r="494" spans="1:4">
      <c r="A494" s="5"/>
      <c r="B494" s="37"/>
      <c r="C494" s="40"/>
      <c r="D494" s="8"/>
    </row>
    <row r="495" spans="1:4">
      <c r="A495" s="5"/>
      <c r="B495" s="37"/>
      <c r="C495" s="40"/>
      <c r="D495" s="8"/>
    </row>
    <row r="496" spans="1:4">
      <c r="A496" s="5"/>
      <c r="B496" s="37"/>
      <c r="C496" s="40"/>
      <c r="D496" s="8"/>
    </row>
    <row r="497" spans="1:4">
      <c r="A497" s="5"/>
      <c r="B497" s="37"/>
      <c r="C497" s="40"/>
      <c r="D497" s="8"/>
    </row>
    <row r="498" spans="1:4">
      <c r="A498" s="5"/>
      <c r="B498" s="37"/>
      <c r="C498" s="40"/>
      <c r="D498" s="8"/>
    </row>
    <row r="499" spans="1:4">
      <c r="A499" s="5"/>
      <c r="B499" s="37"/>
      <c r="C499" s="40"/>
      <c r="D499" s="8"/>
    </row>
    <row r="500" spans="1:4">
      <c r="A500" s="5"/>
      <c r="B500" s="37"/>
      <c r="C500" s="40"/>
      <c r="D500" s="8"/>
    </row>
    <row r="501" spans="1:4" ht="12.75" customHeight="1">
      <c r="A501" s="33"/>
      <c r="B501" s="33"/>
      <c r="C501" s="45"/>
      <c r="D501" s="33"/>
    </row>
    <row r="502" spans="1:4" ht="12.75" customHeight="1">
      <c r="A502" s="33"/>
      <c r="B502" s="33"/>
      <c r="C502" s="45"/>
      <c r="D502" s="33"/>
    </row>
    <row r="503" spans="1:4" ht="12.75" customHeight="1">
      <c r="A503" s="33"/>
      <c r="B503" s="33"/>
      <c r="C503" s="45"/>
      <c r="D503" s="33"/>
    </row>
    <row r="504" spans="1:4" ht="12.75" customHeight="1">
      <c r="A504" s="33"/>
      <c r="B504" s="33"/>
      <c r="C504" s="45"/>
      <c r="D504" s="33"/>
    </row>
    <row r="505" spans="1:4" ht="12.75" customHeight="1">
      <c r="A505" s="33"/>
      <c r="B505" s="33"/>
      <c r="C505" s="45"/>
      <c r="D505" s="33"/>
    </row>
    <row r="506" spans="1:4" ht="12.75" customHeight="1">
      <c r="A506" s="33"/>
      <c r="B506" s="33"/>
      <c r="C506" s="45"/>
      <c r="D506" s="33"/>
    </row>
    <row r="507" spans="1:4" ht="12.75" customHeight="1">
      <c r="A507" s="33"/>
      <c r="B507" s="33"/>
      <c r="C507" s="45"/>
      <c r="D507" s="33"/>
    </row>
    <row r="508" spans="1:4" ht="12.75" customHeight="1">
      <c r="A508" s="33"/>
      <c r="B508" s="33"/>
      <c r="C508" s="45"/>
      <c r="D508" s="33"/>
    </row>
    <row r="509" spans="1:4" ht="12.75" customHeight="1">
      <c r="A509" s="33"/>
      <c r="B509" s="33"/>
      <c r="C509" s="45"/>
      <c r="D509" s="33"/>
    </row>
    <row r="510" spans="1:4" ht="12.75" customHeight="1">
      <c r="A510" s="33"/>
      <c r="B510" s="33"/>
      <c r="C510" s="45"/>
      <c r="D510" s="33"/>
    </row>
    <row r="511" spans="1:4" ht="12.75" customHeight="1">
      <c r="A511" s="33"/>
      <c r="B511" s="33"/>
      <c r="C511" s="45"/>
      <c r="D511" s="33"/>
    </row>
    <row r="512" spans="1:4" ht="12.75" customHeight="1">
      <c r="A512" s="33"/>
      <c r="B512" s="33"/>
      <c r="C512" s="45"/>
      <c r="D512" s="33"/>
    </row>
    <row r="513" spans="1:4" ht="12.75" customHeight="1">
      <c r="A513" s="33"/>
      <c r="B513" s="33"/>
      <c r="C513" s="45"/>
      <c r="D513" s="33"/>
    </row>
    <row r="514" spans="1:4" ht="12.75" customHeight="1">
      <c r="A514" s="33"/>
      <c r="B514" s="33"/>
      <c r="C514" s="45"/>
      <c r="D514" s="33"/>
    </row>
    <row r="515" spans="1:4" ht="12.75" customHeight="1">
      <c r="A515" s="33"/>
      <c r="B515" s="33"/>
      <c r="C515" s="45"/>
      <c r="D515" s="33"/>
    </row>
    <row r="516" spans="1:4" ht="12.75" customHeight="1">
      <c r="A516" s="33"/>
      <c r="B516" s="33"/>
      <c r="C516" s="45"/>
      <c r="D516" s="33"/>
    </row>
    <row r="517" spans="1:4" ht="12.75" customHeight="1">
      <c r="A517" s="33"/>
      <c r="B517" s="33"/>
      <c r="C517" s="45"/>
      <c r="D517" s="33"/>
    </row>
    <row r="518" spans="1:4" ht="12.75" customHeight="1">
      <c r="A518" s="33"/>
      <c r="B518" s="33"/>
      <c r="C518" s="45"/>
      <c r="D518" s="33"/>
    </row>
    <row r="519" spans="1:4" ht="12.75" customHeight="1">
      <c r="A519" s="33"/>
      <c r="B519" s="33"/>
      <c r="C519" s="45"/>
      <c r="D519" s="33"/>
    </row>
    <row r="520" spans="1:4" ht="12.75" customHeight="1">
      <c r="A520" s="33"/>
      <c r="B520" s="33"/>
      <c r="C520" s="45"/>
      <c r="D520" s="33"/>
    </row>
    <row r="521" spans="1:4" ht="12.75" customHeight="1">
      <c r="A521" s="33"/>
      <c r="B521" s="33"/>
      <c r="C521" s="45"/>
      <c r="D521" s="33"/>
    </row>
    <row r="522" spans="1:4" ht="12.75" customHeight="1">
      <c r="A522" s="33"/>
      <c r="B522" s="33"/>
      <c r="C522" s="45"/>
      <c r="D522" s="33"/>
    </row>
    <row r="523" spans="1:4" ht="12.75" customHeight="1">
      <c r="A523" s="33"/>
      <c r="B523" s="33"/>
      <c r="C523" s="45"/>
      <c r="D523" s="33"/>
    </row>
    <row r="524" spans="1:4" ht="12.75" customHeight="1">
      <c r="A524" s="33"/>
      <c r="B524" s="33"/>
      <c r="C524" s="45"/>
      <c r="D524" s="33"/>
    </row>
    <row r="525" spans="1:4" ht="12.75" customHeight="1">
      <c r="A525" s="33"/>
      <c r="B525" s="33"/>
      <c r="C525" s="45"/>
      <c r="D525" s="33"/>
    </row>
    <row r="526" spans="1:4" ht="12.75" customHeight="1">
      <c r="A526" s="33"/>
      <c r="B526" s="33"/>
      <c r="C526" s="45"/>
      <c r="D526" s="33"/>
    </row>
    <row r="527" spans="1:4" ht="12.75" customHeight="1">
      <c r="A527" s="33"/>
      <c r="B527" s="33"/>
      <c r="C527" s="45"/>
      <c r="D527" s="33"/>
    </row>
    <row r="528" spans="1:4" ht="12.75" customHeight="1">
      <c r="A528" s="33"/>
      <c r="B528" s="33"/>
      <c r="C528" s="45"/>
      <c r="D528" s="33"/>
    </row>
    <row r="529" spans="1:4" ht="12.75" customHeight="1">
      <c r="A529" s="33"/>
      <c r="B529" s="33"/>
      <c r="C529" s="45"/>
      <c r="D529" s="33"/>
    </row>
    <row r="530" spans="1:4" ht="12.75" customHeight="1">
      <c r="A530" s="33"/>
      <c r="B530" s="33"/>
      <c r="C530" s="45"/>
      <c r="D530" s="33"/>
    </row>
    <row r="531" spans="1:4" ht="12.75" customHeight="1">
      <c r="A531" s="33"/>
      <c r="B531" s="33"/>
      <c r="C531" s="45"/>
      <c r="D531" s="33"/>
    </row>
    <row r="532" spans="1:4" ht="12.75" customHeight="1">
      <c r="A532" s="33"/>
      <c r="B532" s="33"/>
      <c r="C532" s="45"/>
      <c r="D532" s="33"/>
    </row>
    <row r="533" spans="1:4" ht="12.75" customHeight="1">
      <c r="A533" s="33"/>
      <c r="B533" s="33"/>
      <c r="C533" s="45"/>
      <c r="D533" s="33"/>
    </row>
    <row r="534" spans="1:4" ht="12.75" customHeight="1">
      <c r="A534" s="33"/>
      <c r="B534" s="33"/>
      <c r="C534" s="45"/>
      <c r="D534" s="33"/>
    </row>
    <row r="535" spans="1:4" ht="12.75" customHeight="1">
      <c r="A535" s="33"/>
      <c r="B535" s="33"/>
      <c r="C535" s="45"/>
      <c r="D535" s="33"/>
    </row>
    <row r="536" spans="1:4" ht="12.75" customHeight="1">
      <c r="A536" s="33"/>
      <c r="B536" s="33"/>
      <c r="C536" s="45"/>
      <c r="D536" s="33"/>
    </row>
    <row r="537" spans="1:4" ht="12.75" customHeight="1">
      <c r="A537" s="33"/>
      <c r="B537" s="33"/>
      <c r="C537" s="45"/>
      <c r="D537" s="33"/>
    </row>
    <row r="538" spans="1:4" ht="12.75" customHeight="1">
      <c r="A538" s="33"/>
      <c r="B538" s="33"/>
      <c r="C538" s="45"/>
      <c r="D538" s="33"/>
    </row>
    <row r="539" spans="1:4" ht="12.75" customHeight="1">
      <c r="A539" s="33"/>
      <c r="B539" s="33"/>
      <c r="C539" s="45"/>
      <c r="D539" s="33"/>
    </row>
    <row r="540" spans="1:4" ht="12.75" customHeight="1">
      <c r="A540" s="33"/>
      <c r="B540" s="33"/>
      <c r="C540" s="45"/>
      <c r="D540" s="33"/>
    </row>
    <row r="541" spans="1:4" ht="12.75" customHeight="1">
      <c r="A541" s="33"/>
      <c r="B541" s="33"/>
      <c r="C541" s="45"/>
      <c r="D541" s="33"/>
    </row>
    <row r="542" spans="1:4" ht="12.75" customHeight="1">
      <c r="A542" s="33"/>
      <c r="B542" s="33"/>
      <c r="C542" s="45"/>
      <c r="D542" s="33"/>
    </row>
    <row r="543" spans="1:4" ht="12.75" customHeight="1">
      <c r="A543" s="33"/>
      <c r="B543" s="33"/>
      <c r="C543" s="45"/>
      <c r="D543" s="33"/>
    </row>
    <row r="544" spans="1:4" ht="12.75" customHeight="1">
      <c r="A544" s="33"/>
      <c r="B544" s="33"/>
      <c r="C544" s="45"/>
      <c r="D544" s="33"/>
    </row>
    <row r="545" spans="1:4" ht="12.75" customHeight="1">
      <c r="A545" s="33"/>
      <c r="B545" s="33"/>
      <c r="C545" s="45"/>
      <c r="D545" s="33"/>
    </row>
    <row r="546" spans="1:4" ht="12.75" customHeight="1">
      <c r="A546" s="33"/>
      <c r="B546" s="33"/>
      <c r="C546" s="45"/>
      <c r="D546" s="33"/>
    </row>
    <row r="547" spans="1:4" ht="12.75" customHeight="1">
      <c r="A547" s="33"/>
      <c r="B547" s="33"/>
      <c r="C547" s="45"/>
      <c r="D547" s="33"/>
    </row>
    <row r="548" spans="1:4" ht="12.75" customHeight="1">
      <c r="A548" s="33"/>
      <c r="B548" s="33"/>
      <c r="C548" s="45"/>
      <c r="D548" s="33"/>
    </row>
    <row r="549" spans="1:4" ht="12.75" customHeight="1">
      <c r="A549" s="33"/>
      <c r="B549" s="33"/>
      <c r="C549" s="45"/>
      <c r="D549" s="33"/>
    </row>
    <row r="550" spans="1:4" ht="12.75" customHeight="1">
      <c r="A550" s="33"/>
      <c r="B550" s="33"/>
      <c r="C550" s="45"/>
      <c r="D550" s="33"/>
    </row>
    <row r="551" spans="1:4" ht="12.75" customHeight="1">
      <c r="A551" s="33"/>
      <c r="B551" s="33"/>
      <c r="C551" s="45"/>
      <c r="D551" s="33"/>
    </row>
    <row r="552" spans="1:4" ht="12.75" customHeight="1">
      <c r="A552" s="33"/>
      <c r="B552" s="33"/>
      <c r="C552" s="45"/>
      <c r="D552" s="33"/>
    </row>
    <row r="553" spans="1:4" ht="12.75" customHeight="1">
      <c r="A553" s="33"/>
      <c r="B553" s="33"/>
      <c r="C553" s="45"/>
      <c r="D553" s="33"/>
    </row>
    <row r="554" spans="1:4" ht="12.75" customHeight="1">
      <c r="A554" s="33"/>
      <c r="B554" s="33"/>
      <c r="C554" s="45"/>
      <c r="D554" s="33"/>
    </row>
    <row r="555" spans="1:4" ht="12.75" customHeight="1">
      <c r="A555" s="33"/>
      <c r="B555" s="33"/>
      <c r="C555" s="45"/>
      <c r="D555" s="33"/>
    </row>
    <row r="556" spans="1:4" ht="12.75" customHeight="1">
      <c r="A556" s="33"/>
      <c r="B556" s="33"/>
      <c r="C556" s="45"/>
      <c r="D556" s="33"/>
    </row>
    <row r="557" spans="1:4" ht="12.75" customHeight="1">
      <c r="A557" s="33"/>
      <c r="B557" s="33"/>
      <c r="C557" s="45"/>
      <c r="D557" s="33"/>
    </row>
    <row r="558" spans="1:4" ht="12.75" customHeight="1">
      <c r="A558" s="33"/>
      <c r="B558" s="33"/>
      <c r="C558" s="45"/>
      <c r="D558" s="33"/>
    </row>
    <row r="559" spans="1:4" ht="12.75" customHeight="1">
      <c r="A559" s="33"/>
      <c r="B559" s="33"/>
      <c r="C559" s="45"/>
      <c r="D559" s="33"/>
    </row>
    <row r="560" spans="1:4" ht="12.75" customHeight="1">
      <c r="A560" s="33"/>
      <c r="B560" s="33"/>
      <c r="C560" s="45"/>
      <c r="D560" s="33"/>
    </row>
    <row r="561" spans="1:4" ht="12.75" customHeight="1">
      <c r="A561" s="33"/>
      <c r="B561" s="33"/>
      <c r="C561" s="45"/>
      <c r="D561" s="33"/>
    </row>
    <row r="562" spans="1:4" ht="12.75" customHeight="1">
      <c r="A562" s="33"/>
      <c r="B562" s="33"/>
      <c r="C562" s="45"/>
      <c r="D562" s="33"/>
    </row>
    <row r="563" spans="1:4" ht="12.75" customHeight="1">
      <c r="A563" s="33"/>
      <c r="B563" s="33"/>
      <c r="C563" s="45"/>
      <c r="D563" s="33"/>
    </row>
    <row r="564" spans="1:4" ht="12.75" customHeight="1">
      <c r="A564" s="33"/>
      <c r="B564" s="33"/>
      <c r="C564" s="45"/>
      <c r="D564" s="33"/>
    </row>
    <row r="565" spans="1:4" ht="12.75" customHeight="1">
      <c r="A565" s="33"/>
      <c r="B565" s="33"/>
      <c r="C565" s="45"/>
      <c r="D565" s="33"/>
    </row>
    <row r="566" spans="1:4" ht="12.75" customHeight="1">
      <c r="A566" s="33"/>
      <c r="B566" s="33"/>
      <c r="C566" s="45"/>
      <c r="D566" s="33"/>
    </row>
    <row r="567" spans="1:4" ht="12.75" customHeight="1">
      <c r="A567" s="33"/>
      <c r="B567" s="33"/>
      <c r="C567" s="45"/>
      <c r="D567" s="33"/>
    </row>
    <row r="568" spans="1:4" ht="12.75" customHeight="1">
      <c r="A568" s="33"/>
      <c r="B568" s="33"/>
      <c r="C568" s="45"/>
      <c r="D568" s="33"/>
    </row>
    <row r="569" spans="1:4" ht="12.75" customHeight="1">
      <c r="A569" s="33"/>
      <c r="B569" s="33"/>
      <c r="C569" s="45"/>
      <c r="D569" s="33"/>
    </row>
    <row r="570" spans="1:4" ht="12.75" customHeight="1">
      <c r="A570" s="33"/>
      <c r="B570" s="33"/>
      <c r="C570" s="45"/>
      <c r="D570" s="33"/>
    </row>
    <row r="571" spans="1:4" ht="12.75" customHeight="1">
      <c r="A571" s="33"/>
      <c r="B571" s="33"/>
      <c r="C571" s="45"/>
      <c r="D571" s="33"/>
    </row>
    <row r="572" spans="1:4" ht="12.75" customHeight="1">
      <c r="A572" s="33"/>
      <c r="B572" s="33"/>
      <c r="C572" s="45"/>
      <c r="D572" s="33"/>
    </row>
    <row r="573" spans="1:4" ht="12.75" customHeight="1">
      <c r="A573" s="33"/>
      <c r="B573" s="33"/>
      <c r="C573" s="45"/>
      <c r="D573" s="33"/>
    </row>
    <row r="574" spans="1:4" ht="12.75" customHeight="1">
      <c r="A574" s="33"/>
      <c r="B574" s="33"/>
      <c r="C574" s="45"/>
      <c r="D574" s="33"/>
    </row>
    <row r="575" spans="1:4" ht="12.75" customHeight="1">
      <c r="A575" s="33"/>
      <c r="B575" s="33"/>
      <c r="C575" s="45"/>
      <c r="D575" s="33"/>
    </row>
    <row r="576" spans="1:4" ht="12.75" customHeight="1">
      <c r="A576" s="33"/>
      <c r="B576" s="33"/>
      <c r="C576" s="45"/>
      <c r="D576" s="33"/>
    </row>
    <row r="577" spans="1:4" ht="12.75" customHeight="1">
      <c r="A577" s="33"/>
      <c r="B577" s="33"/>
      <c r="C577" s="45"/>
      <c r="D577" s="33"/>
    </row>
    <row r="578" spans="1:4" ht="12.75" customHeight="1">
      <c r="A578" s="33"/>
      <c r="B578" s="33"/>
      <c r="C578" s="45"/>
      <c r="D578" s="33"/>
    </row>
    <row r="579" spans="1:4" ht="12.75" customHeight="1">
      <c r="A579" s="33"/>
      <c r="B579" s="33"/>
      <c r="C579" s="45"/>
      <c r="D579" s="33"/>
    </row>
    <row r="580" spans="1:4" ht="12.75" customHeight="1">
      <c r="A580" s="33"/>
      <c r="B580" s="33"/>
      <c r="C580" s="45"/>
      <c r="D580" s="33"/>
    </row>
    <row r="581" spans="1:4" ht="12.75" customHeight="1">
      <c r="A581" s="33"/>
      <c r="B581" s="33"/>
      <c r="C581" s="45"/>
      <c r="D581" s="33"/>
    </row>
    <row r="582" spans="1:4" ht="12.75" customHeight="1">
      <c r="A582" s="33"/>
      <c r="B582" s="33"/>
      <c r="C582" s="45"/>
      <c r="D582" s="33"/>
    </row>
    <row r="583" spans="1:4" ht="12.75" customHeight="1">
      <c r="A583" s="33"/>
      <c r="B583" s="33"/>
      <c r="C583" s="45"/>
      <c r="D583" s="33"/>
    </row>
    <row r="584" spans="1:4" ht="12.75" customHeight="1">
      <c r="A584" s="33"/>
      <c r="B584" s="33"/>
      <c r="C584" s="45"/>
      <c r="D584" s="33"/>
    </row>
    <row r="585" spans="1:4" ht="12.75" customHeight="1">
      <c r="A585" s="33"/>
      <c r="B585" s="33"/>
      <c r="C585" s="45"/>
      <c r="D585" s="33"/>
    </row>
    <row r="586" spans="1:4" ht="12.75" customHeight="1">
      <c r="A586" s="33"/>
      <c r="B586" s="33"/>
      <c r="C586" s="45"/>
      <c r="D586" s="33"/>
    </row>
    <row r="587" spans="1:4" ht="12.75" customHeight="1">
      <c r="A587" s="33"/>
      <c r="B587" s="33"/>
      <c r="C587" s="45"/>
      <c r="D587" s="33"/>
    </row>
    <row r="588" spans="1:4" ht="12.75" customHeight="1">
      <c r="A588" s="33"/>
      <c r="B588" s="33"/>
      <c r="C588" s="45"/>
      <c r="D588" s="33"/>
    </row>
    <row r="589" spans="1:4" ht="12.75" customHeight="1">
      <c r="A589" s="33"/>
      <c r="B589" s="33"/>
      <c r="C589" s="45"/>
      <c r="D589" s="33"/>
    </row>
    <row r="590" spans="1:4" ht="12.75" customHeight="1">
      <c r="A590" s="33"/>
      <c r="B590" s="33"/>
      <c r="C590" s="45"/>
      <c r="D590" s="33"/>
    </row>
    <row r="591" spans="1:4" ht="12.75" customHeight="1">
      <c r="A591" s="33"/>
      <c r="B591" s="33"/>
      <c r="C591" s="45"/>
      <c r="D591" s="33"/>
    </row>
    <row r="592" spans="1:4" ht="12.75" customHeight="1">
      <c r="A592" s="33"/>
      <c r="B592" s="33"/>
      <c r="C592" s="45"/>
      <c r="D592" s="33"/>
    </row>
    <row r="593" spans="1:4" ht="12.75" customHeight="1">
      <c r="A593" s="33"/>
      <c r="B593" s="33"/>
      <c r="C593" s="45"/>
      <c r="D593" s="33"/>
    </row>
    <row r="594" spans="1:4" ht="12.75" customHeight="1">
      <c r="A594" s="33"/>
      <c r="B594" s="33"/>
      <c r="C594" s="45"/>
      <c r="D594" s="33"/>
    </row>
    <row r="595" spans="1:4" ht="12.75" customHeight="1">
      <c r="A595" s="33"/>
      <c r="B595" s="33"/>
      <c r="C595" s="45"/>
      <c r="D595" s="33"/>
    </row>
    <row r="596" spans="1:4" ht="12.75" customHeight="1">
      <c r="A596" s="33"/>
      <c r="B596" s="33"/>
      <c r="C596" s="45"/>
      <c r="D596" s="33"/>
    </row>
    <row r="597" spans="1:4" ht="12.75" customHeight="1">
      <c r="A597" s="33"/>
      <c r="B597" s="33"/>
      <c r="C597" s="45"/>
      <c r="D597" s="33"/>
    </row>
    <row r="598" spans="1:4" ht="12.75" customHeight="1">
      <c r="A598" s="33"/>
      <c r="B598" s="33"/>
      <c r="C598" s="45"/>
      <c r="D598" s="33"/>
    </row>
    <row r="599" spans="1:4" ht="12.75" customHeight="1">
      <c r="A599" s="33"/>
      <c r="B599" s="33"/>
      <c r="C599" s="45"/>
      <c r="D599" s="33"/>
    </row>
    <row r="600" spans="1:4" ht="12.75" customHeight="1">
      <c r="A600" s="33"/>
      <c r="B600" s="33"/>
      <c r="C600" s="45"/>
      <c r="D600" s="33"/>
    </row>
    <row r="601" spans="1:4" ht="12.75" customHeight="1">
      <c r="A601" s="33"/>
      <c r="B601" s="33"/>
      <c r="C601" s="45"/>
      <c r="D601" s="33"/>
    </row>
    <row r="602" spans="1:4" ht="12.75" customHeight="1">
      <c r="A602" s="33"/>
      <c r="B602" s="33"/>
      <c r="C602" s="45"/>
      <c r="D602" s="33"/>
    </row>
    <row r="603" spans="1:4" ht="12.75" customHeight="1">
      <c r="A603" s="33"/>
      <c r="B603" s="33"/>
      <c r="C603" s="45"/>
      <c r="D603" s="33"/>
    </row>
    <row r="604" spans="1:4" ht="12.75" customHeight="1">
      <c r="A604" s="33"/>
      <c r="B604" s="33"/>
      <c r="C604" s="45"/>
      <c r="D604" s="33"/>
    </row>
    <row r="605" spans="1:4" ht="12.75" customHeight="1">
      <c r="A605" s="33"/>
      <c r="B605" s="33"/>
      <c r="C605" s="45"/>
      <c r="D605" s="33"/>
    </row>
    <row r="606" spans="1:4" ht="12.75" customHeight="1">
      <c r="A606" s="33"/>
      <c r="B606" s="33"/>
      <c r="C606" s="45"/>
      <c r="D606" s="33"/>
    </row>
    <row r="607" spans="1:4" ht="12.75" customHeight="1">
      <c r="A607" s="33"/>
      <c r="B607" s="33"/>
      <c r="C607" s="45"/>
      <c r="D607" s="33"/>
    </row>
    <row r="608" spans="1:4" ht="12.75" customHeight="1">
      <c r="A608" s="33"/>
      <c r="B608" s="33"/>
      <c r="C608" s="45"/>
      <c r="D608" s="33"/>
    </row>
    <row r="609" spans="1:4" ht="12.75" customHeight="1">
      <c r="A609" s="33"/>
      <c r="B609" s="33"/>
      <c r="C609" s="45"/>
      <c r="D609" s="33"/>
    </row>
    <row r="610" spans="1:4" ht="12.75" customHeight="1">
      <c r="A610" s="33"/>
      <c r="B610" s="33"/>
      <c r="C610" s="45"/>
      <c r="D610" s="33"/>
    </row>
    <row r="611" spans="1:4" ht="12.75" customHeight="1">
      <c r="A611" s="33"/>
      <c r="B611" s="33"/>
      <c r="C611" s="45"/>
      <c r="D611" s="33"/>
    </row>
    <row r="612" spans="1:4" ht="12.75" customHeight="1">
      <c r="A612" s="33"/>
      <c r="B612" s="33"/>
      <c r="C612" s="45"/>
      <c r="D612" s="33"/>
    </row>
    <row r="613" spans="1:4" ht="12.75" customHeight="1">
      <c r="A613" s="33"/>
      <c r="B613" s="33"/>
      <c r="C613" s="45"/>
      <c r="D613" s="33"/>
    </row>
    <row r="614" spans="1:4" ht="12.75" customHeight="1">
      <c r="A614" s="33"/>
      <c r="B614" s="33"/>
      <c r="C614" s="45"/>
      <c r="D614" s="33"/>
    </row>
    <row r="615" spans="1:4" ht="12.75" customHeight="1">
      <c r="A615" s="33"/>
      <c r="B615" s="33"/>
      <c r="C615" s="45"/>
      <c r="D615" s="33"/>
    </row>
    <row r="616" spans="1:4" ht="12.75" customHeight="1">
      <c r="A616" s="33"/>
      <c r="B616" s="33"/>
      <c r="C616" s="45"/>
      <c r="D616" s="33"/>
    </row>
    <row r="617" spans="1:4" ht="12.75" customHeight="1">
      <c r="A617" s="33"/>
      <c r="B617" s="33"/>
      <c r="C617" s="45"/>
      <c r="D617" s="33"/>
    </row>
    <row r="618" spans="1:4" ht="12.75" customHeight="1">
      <c r="A618" s="33"/>
      <c r="B618" s="33"/>
      <c r="C618" s="45"/>
      <c r="D618" s="33"/>
    </row>
    <row r="619" spans="1:4" ht="12.75" customHeight="1">
      <c r="A619" s="33"/>
      <c r="B619" s="33"/>
      <c r="C619" s="45"/>
      <c r="D619" s="33"/>
    </row>
    <row r="620" spans="1:4" ht="12.75" customHeight="1">
      <c r="A620" s="33"/>
      <c r="B620" s="33"/>
      <c r="C620" s="45"/>
      <c r="D620" s="33"/>
    </row>
    <row r="621" spans="1:4" ht="12.75" customHeight="1">
      <c r="A621" s="33"/>
      <c r="B621" s="33"/>
      <c r="C621" s="45"/>
      <c r="D621" s="33"/>
    </row>
    <row r="622" spans="1:4" ht="12.75" customHeight="1">
      <c r="A622" s="33"/>
      <c r="B622" s="33"/>
      <c r="C622" s="45"/>
      <c r="D622" s="33"/>
    </row>
    <row r="623" spans="1:4" ht="12.75" customHeight="1">
      <c r="A623" s="33"/>
      <c r="B623" s="33"/>
      <c r="C623" s="45"/>
      <c r="D623" s="33"/>
    </row>
    <row r="624" spans="1:4" ht="12.75" customHeight="1">
      <c r="A624" s="33"/>
      <c r="B624" s="33"/>
      <c r="C624" s="45"/>
      <c r="D624" s="33"/>
    </row>
    <row r="625" spans="1:4" ht="12.75" customHeight="1">
      <c r="A625" s="33"/>
      <c r="B625" s="33"/>
      <c r="C625" s="45"/>
      <c r="D625" s="33"/>
    </row>
    <row r="626" spans="1:4" ht="12.75" customHeight="1">
      <c r="A626" s="33"/>
      <c r="B626" s="33"/>
      <c r="C626" s="45"/>
      <c r="D626" s="33"/>
    </row>
    <row r="627" spans="1:4" ht="12.75" customHeight="1">
      <c r="A627" s="33"/>
      <c r="B627" s="33"/>
      <c r="C627" s="45"/>
      <c r="D627" s="33"/>
    </row>
    <row r="628" spans="1:4" ht="12.75" customHeight="1">
      <c r="A628" s="33"/>
      <c r="B628" s="33"/>
      <c r="C628" s="45"/>
      <c r="D628" s="33"/>
    </row>
    <row r="629" spans="1:4" ht="12.75" customHeight="1">
      <c r="A629" s="33"/>
      <c r="B629" s="33"/>
      <c r="C629" s="45"/>
      <c r="D629" s="33"/>
    </row>
    <row r="630" spans="1:4" ht="12.75" customHeight="1">
      <c r="A630" s="33"/>
      <c r="B630" s="33"/>
      <c r="C630" s="45"/>
      <c r="D630" s="33"/>
    </row>
    <row r="631" spans="1:4" ht="12.75" customHeight="1">
      <c r="A631" s="33"/>
      <c r="B631" s="33"/>
      <c r="C631" s="45"/>
      <c r="D631" s="33"/>
    </row>
    <row r="632" spans="1:4" ht="12.75" customHeight="1">
      <c r="A632" s="33"/>
      <c r="B632" s="33"/>
      <c r="C632" s="45"/>
      <c r="D632" s="33"/>
    </row>
    <row r="633" spans="1:4" ht="12.75" customHeight="1">
      <c r="A633" s="33"/>
      <c r="B633" s="33"/>
      <c r="C633" s="45"/>
      <c r="D633" s="33"/>
    </row>
    <row r="634" spans="1:4" ht="12.75" customHeight="1">
      <c r="A634" s="33"/>
      <c r="B634" s="33"/>
      <c r="C634" s="45"/>
      <c r="D634" s="33"/>
    </row>
    <row r="635" spans="1:4" ht="12.75" customHeight="1">
      <c r="A635" s="33"/>
      <c r="B635" s="33"/>
      <c r="C635" s="45"/>
      <c r="D635" s="33"/>
    </row>
    <row r="636" spans="1:4" ht="12.75" customHeight="1">
      <c r="A636" s="33"/>
      <c r="B636" s="33"/>
      <c r="C636" s="45"/>
      <c r="D636" s="33"/>
    </row>
    <row r="637" spans="1:4" ht="12.75" customHeight="1">
      <c r="A637" s="33"/>
      <c r="B637" s="33"/>
      <c r="C637" s="45"/>
      <c r="D637" s="33"/>
    </row>
    <row r="638" spans="1:4" ht="12.75" customHeight="1">
      <c r="A638" s="33"/>
      <c r="B638" s="33"/>
      <c r="C638" s="45"/>
      <c r="D638" s="33"/>
    </row>
    <row r="639" spans="1:4" ht="12.75" customHeight="1">
      <c r="A639" s="33"/>
      <c r="B639" s="33"/>
      <c r="C639" s="45"/>
      <c r="D639" s="33"/>
    </row>
    <row r="640" spans="1:4" ht="12.75" customHeight="1">
      <c r="A640" s="33"/>
      <c r="B640" s="33"/>
      <c r="C640" s="45"/>
      <c r="D640" s="33"/>
    </row>
    <row r="641" spans="1:4" ht="12.75" customHeight="1">
      <c r="A641" s="33"/>
      <c r="B641" s="33"/>
      <c r="C641" s="45"/>
      <c r="D641" s="33"/>
    </row>
    <row r="642" spans="1:4" ht="12.75" customHeight="1">
      <c r="A642" s="33"/>
      <c r="B642" s="33"/>
      <c r="C642" s="45"/>
      <c r="D642" s="33"/>
    </row>
    <row r="643" spans="1:4" ht="12.75" customHeight="1">
      <c r="A643" s="33"/>
      <c r="B643" s="33"/>
      <c r="C643" s="45"/>
      <c r="D643" s="33"/>
    </row>
    <row r="644" spans="1:4" ht="12.75" customHeight="1">
      <c r="A644" s="33"/>
      <c r="B644" s="33"/>
      <c r="C644" s="45"/>
      <c r="D644" s="33"/>
    </row>
    <row r="645" spans="1:4" ht="12.75" customHeight="1">
      <c r="A645" s="33"/>
      <c r="B645" s="33"/>
      <c r="C645" s="45"/>
      <c r="D645" s="33"/>
    </row>
    <row r="646" spans="1:4" ht="12.75" customHeight="1">
      <c r="A646" s="33"/>
      <c r="B646" s="33"/>
      <c r="C646" s="45"/>
      <c r="D646" s="33"/>
    </row>
    <row r="647" spans="1:4" ht="12.75" customHeight="1">
      <c r="A647" s="33"/>
      <c r="B647" s="33"/>
      <c r="C647" s="45"/>
      <c r="D647" s="33"/>
    </row>
    <row r="648" spans="1:4" ht="12.75" customHeight="1">
      <c r="A648" s="33"/>
      <c r="B648" s="33"/>
      <c r="C648" s="45"/>
      <c r="D648" s="33"/>
    </row>
    <row r="649" spans="1:4" ht="12.75" customHeight="1">
      <c r="A649" s="33"/>
      <c r="B649" s="33"/>
      <c r="C649" s="45"/>
      <c r="D649" s="33"/>
    </row>
    <row r="650" spans="1:4" ht="12.75" customHeight="1">
      <c r="A650" s="33"/>
      <c r="B650" s="33"/>
      <c r="C650" s="45"/>
      <c r="D650" s="33"/>
    </row>
    <row r="651" spans="1:4" ht="12.75" customHeight="1">
      <c r="A651" s="33"/>
      <c r="B651" s="33"/>
      <c r="C651" s="45"/>
      <c r="D651" s="33"/>
    </row>
    <row r="652" spans="1:4" ht="12.75" customHeight="1">
      <c r="A652" s="33"/>
      <c r="B652" s="33"/>
      <c r="C652" s="45"/>
      <c r="D652" s="33"/>
    </row>
    <row r="653" spans="1:4" ht="12.75" customHeight="1">
      <c r="A653" s="33"/>
      <c r="B653" s="33"/>
      <c r="C653" s="45"/>
      <c r="D653" s="33"/>
    </row>
    <row r="654" spans="1:4" ht="12.75" customHeight="1">
      <c r="A654" s="33"/>
      <c r="B654" s="33"/>
      <c r="C654" s="45"/>
      <c r="D654" s="33"/>
    </row>
    <row r="655" spans="1:4" ht="12.75" customHeight="1">
      <c r="A655" s="33"/>
      <c r="B655" s="33"/>
      <c r="C655" s="45"/>
      <c r="D655" s="33"/>
    </row>
    <row r="656" spans="1:4" ht="12.75" customHeight="1">
      <c r="A656" s="33"/>
      <c r="B656" s="33"/>
      <c r="C656" s="45"/>
      <c r="D656" s="33"/>
    </row>
    <row r="657" spans="1:4" ht="12.75" customHeight="1">
      <c r="A657" s="33"/>
      <c r="B657" s="33"/>
      <c r="C657" s="45"/>
      <c r="D657" s="33"/>
    </row>
    <row r="658" spans="1:4" ht="12.75" customHeight="1">
      <c r="A658" s="33"/>
      <c r="B658" s="33"/>
      <c r="C658" s="45"/>
      <c r="D658" s="33"/>
    </row>
    <row r="659" spans="1:4" ht="12.75" customHeight="1">
      <c r="A659" s="33"/>
      <c r="B659" s="33"/>
      <c r="C659" s="45"/>
      <c r="D659" s="33"/>
    </row>
    <row r="660" spans="1:4" ht="12.75" customHeight="1">
      <c r="A660" s="33"/>
      <c r="B660" s="33"/>
      <c r="C660" s="45"/>
      <c r="D660" s="33"/>
    </row>
    <row r="661" spans="1:4" ht="12.75" customHeight="1">
      <c r="A661" s="33"/>
      <c r="B661" s="33"/>
      <c r="C661" s="45"/>
      <c r="D661" s="33"/>
    </row>
    <row r="662" spans="1:4" ht="12.75" customHeight="1">
      <c r="A662" s="33"/>
      <c r="B662" s="33"/>
      <c r="C662" s="45"/>
      <c r="D662" s="33"/>
    </row>
    <row r="663" spans="1:4" ht="12.75" customHeight="1">
      <c r="A663" s="33"/>
      <c r="B663" s="33"/>
      <c r="C663" s="45"/>
      <c r="D663" s="33"/>
    </row>
    <row r="664" spans="1:4" ht="12.75" customHeight="1">
      <c r="A664" s="33"/>
      <c r="B664" s="33"/>
      <c r="C664" s="45"/>
      <c r="D664" s="33"/>
    </row>
    <row r="665" spans="1:4" ht="12.75" customHeight="1">
      <c r="A665" s="33"/>
      <c r="B665" s="33"/>
      <c r="C665" s="45"/>
      <c r="D665" s="33"/>
    </row>
    <row r="666" spans="1:4" ht="12.75" customHeight="1">
      <c r="A666" s="33"/>
      <c r="B666" s="33"/>
      <c r="C666" s="45"/>
      <c r="D666" s="33"/>
    </row>
    <row r="667" spans="1:4" ht="12.75" customHeight="1">
      <c r="A667" s="33"/>
      <c r="B667" s="33"/>
      <c r="C667" s="45"/>
      <c r="D667" s="33"/>
    </row>
    <row r="668" spans="1:4" ht="12.75" customHeight="1">
      <c r="A668" s="33"/>
      <c r="B668" s="33"/>
      <c r="C668" s="45"/>
      <c r="D668" s="33"/>
    </row>
    <row r="669" spans="1:4" ht="12.75" customHeight="1">
      <c r="A669" s="33"/>
      <c r="B669" s="33"/>
      <c r="C669" s="45"/>
      <c r="D669" s="33"/>
    </row>
    <row r="670" spans="1:4" ht="12.75" customHeight="1">
      <c r="A670" s="33"/>
      <c r="B670" s="33"/>
      <c r="C670" s="45"/>
      <c r="D670" s="33"/>
    </row>
    <row r="671" spans="1:4" ht="12.75" customHeight="1">
      <c r="A671" s="33"/>
      <c r="B671" s="33"/>
      <c r="C671" s="45"/>
      <c r="D671" s="33"/>
    </row>
    <row r="672" spans="1:4" ht="12.75" customHeight="1">
      <c r="A672" s="33"/>
      <c r="B672" s="33"/>
      <c r="C672" s="45"/>
      <c r="D672" s="33"/>
    </row>
    <row r="673" spans="1:4" ht="12.75" customHeight="1">
      <c r="A673" s="33"/>
      <c r="B673" s="33"/>
      <c r="C673" s="45"/>
      <c r="D673" s="33"/>
    </row>
    <row r="674" spans="1:4" ht="12.75" customHeight="1">
      <c r="A674" s="33"/>
      <c r="B674" s="33"/>
      <c r="C674" s="45"/>
      <c r="D674" s="33"/>
    </row>
    <row r="675" spans="1:4" ht="12.75" customHeight="1">
      <c r="A675" s="33"/>
      <c r="B675" s="33"/>
      <c r="C675" s="45"/>
      <c r="D675" s="33"/>
    </row>
    <row r="676" spans="1:4" ht="12.75" customHeight="1">
      <c r="A676" s="33"/>
      <c r="B676" s="33"/>
      <c r="C676" s="45"/>
      <c r="D676" s="33"/>
    </row>
    <row r="677" spans="1:4" ht="12.75" customHeight="1">
      <c r="A677" s="33"/>
      <c r="B677" s="33"/>
      <c r="C677" s="45"/>
      <c r="D677" s="33"/>
    </row>
    <row r="678" spans="1:4" ht="12.75" customHeight="1">
      <c r="A678" s="33"/>
      <c r="B678" s="33"/>
      <c r="C678" s="45"/>
      <c r="D678" s="33"/>
    </row>
    <row r="679" spans="1:4" ht="12.75" customHeight="1">
      <c r="A679" s="33"/>
      <c r="B679" s="33"/>
      <c r="C679" s="45"/>
      <c r="D679" s="33"/>
    </row>
    <row r="680" spans="1:4" ht="12.75" customHeight="1">
      <c r="A680" s="33"/>
      <c r="B680" s="33"/>
      <c r="C680" s="45"/>
      <c r="D680" s="33"/>
    </row>
    <row r="681" spans="1:4" ht="12.75" customHeight="1">
      <c r="A681" s="33"/>
      <c r="B681" s="33"/>
      <c r="C681" s="45"/>
      <c r="D681" s="33"/>
    </row>
    <row r="682" spans="1:4" ht="12.75" customHeight="1">
      <c r="A682" s="33"/>
      <c r="B682" s="33"/>
      <c r="C682" s="45"/>
      <c r="D682" s="33"/>
    </row>
    <row r="683" spans="1:4" ht="12.75" customHeight="1">
      <c r="A683" s="33"/>
      <c r="B683" s="33"/>
      <c r="C683" s="45"/>
      <c r="D683" s="33"/>
    </row>
    <row r="684" spans="1:4" ht="12.75" customHeight="1">
      <c r="A684" s="33"/>
      <c r="B684" s="33"/>
      <c r="C684" s="45"/>
      <c r="D684" s="33"/>
    </row>
    <row r="685" spans="1:4" ht="12.75" customHeight="1">
      <c r="A685" s="33"/>
      <c r="B685" s="33"/>
      <c r="C685" s="45"/>
      <c r="D685" s="33"/>
    </row>
    <row r="686" spans="1:4" ht="12.75" customHeight="1">
      <c r="A686" s="33"/>
      <c r="B686" s="33"/>
      <c r="C686" s="45"/>
      <c r="D686" s="33"/>
    </row>
    <row r="687" spans="1:4" ht="12.75" customHeight="1">
      <c r="A687" s="33"/>
      <c r="B687" s="33"/>
      <c r="C687" s="45"/>
      <c r="D687" s="33"/>
    </row>
    <row r="688" spans="1:4" ht="12.75" customHeight="1">
      <c r="A688" s="33"/>
      <c r="B688" s="33"/>
      <c r="C688" s="45"/>
      <c r="D688" s="33"/>
    </row>
    <row r="689" spans="1:4" ht="12.75" customHeight="1">
      <c r="A689" s="33"/>
      <c r="B689" s="33"/>
      <c r="C689" s="45"/>
      <c r="D689" s="33"/>
    </row>
    <row r="690" spans="1:4" ht="12.75" customHeight="1">
      <c r="A690" s="33"/>
      <c r="B690" s="33"/>
      <c r="C690" s="45"/>
      <c r="D690" s="33"/>
    </row>
    <row r="691" spans="1:4" ht="12.75" customHeight="1">
      <c r="A691" s="33"/>
      <c r="B691" s="33"/>
      <c r="C691" s="45"/>
      <c r="D691" s="33"/>
    </row>
    <row r="692" spans="1:4" ht="12.75" customHeight="1">
      <c r="A692" s="33"/>
      <c r="B692" s="33"/>
      <c r="C692" s="45"/>
      <c r="D692" s="33"/>
    </row>
    <row r="693" spans="1:4" ht="12.75" customHeight="1">
      <c r="A693" s="33"/>
      <c r="B693" s="33"/>
      <c r="C693" s="45"/>
      <c r="D693" s="33"/>
    </row>
    <row r="694" spans="1:4" ht="12.75" customHeight="1">
      <c r="A694" s="33"/>
      <c r="B694" s="33"/>
      <c r="C694" s="45"/>
      <c r="D694" s="33"/>
    </row>
    <row r="695" spans="1:4" ht="12.75" customHeight="1">
      <c r="A695" s="33"/>
      <c r="B695" s="33"/>
      <c r="C695" s="45"/>
      <c r="D695" s="33"/>
    </row>
    <row r="696" spans="1:4" ht="12.75" customHeight="1">
      <c r="A696" s="33"/>
      <c r="B696" s="33"/>
      <c r="C696" s="45"/>
      <c r="D696" s="33"/>
    </row>
    <row r="697" spans="1:4" ht="12.75" customHeight="1">
      <c r="A697" s="33"/>
      <c r="B697" s="33"/>
      <c r="C697" s="45"/>
      <c r="D697" s="33"/>
    </row>
    <row r="698" spans="1:4" ht="12.75" customHeight="1">
      <c r="A698" s="33"/>
      <c r="B698" s="33"/>
      <c r="C698" s="45"/>
      <c r="D698" s="33"/>
    </row>
    <row r="699" spans="1:4" ht="12.75" customHeight="1">
      <c r="A699" s="33"/>
      <c r="B699" s="33"/>
      <c r="C699" s="45"/>
      <c r="D699" s="33"/>
    </row>
    <row r="700" spans="1:4" ht="12.75" customHeight="1">
      <c r="A700" s="33"/>
      <c r="B700" s="33"/>
      <c r="C700" s="45"/>
      <c r="D700" s="33"/>
    </row>
  </sheetData>
  <sheetProtection password="EF32" sheet="1" objects="1" scenarios="1"/>
  <mergeCells count="2">
    <mergeCell ref="A1:D1"/>
    <mergeCell ref="A2:D2"/>
  </mergeCells>
  <conditionalFormatting sqref="B6:B500">
    <cfRule type="expression" dxfId="3" priority="11" stopIfTrue="1">
      <formula>AND(ISTEXT(#REF!)=TRUE,B6&lt;&gt;"318",#REF!="equipment (0730)",ISTEXT(B6)=TRUE)</formula>
    </cfRule>
  </conditionalFormatting>
  <conditionalFormatting sqref="A6:A500">
    <cfRule type="expression" dxfId="2" priority="12" stopIfTrue="1">
      <formula>AND(ISTEXT(#REF!)=TRUE,ISTEXT(A6)=FALSE)</formula>
    </cfRule>
  </conditionalFormatting>
  <conditionalFormatting sqref="A6:A17">
    <cfRule type="expression" dxfId="1" priority="1" stopIfTrue="1">
      <formula>AND(ISTEXT(#REF!)=TRUE,ISTEXT(A6)=FALSE)</formula>
    </cfRule>
  </conditionalFormatting>
  <dataValidations count="3">
    <dataValidation allowBlank="1" showInputMessage="1" showErrorMessage="1" prompt="Show whole dollars only." sqref="B5"/>
    <dataValidation allowBlank="1" showInputMessage="1" showErrorMessage="1" prompt="Provide a detailed description of the budgeted costs.  Be very specific." sqref="C5"/>
    <dataValidation type="list" allowBlank="1" showInputMessage="1" showErrorMessage="1" sqref="A6:A65536">
      <formula1>objects</formula1>
    </dataValidation>
  </dataValidations>
  <pageMargins left="0.5" right="0.5" top="0.75" bottom="0.75" header="0.5" footer="0.5"/>
  <pageSetup orientation="landscape" r:id="rId1"/>
  <headerFooter alignWithMargins="0">
    <oddFooter>&amp;LPage &amp;P of &amp;N&amp;C&amp;D &amp;T&amp;R&amp;A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41"/>
  <sheetViews>
    <sheetView zoomScaleNormal="100" workbookViewId="0">
      <selection activeCell="C7" sqref="C7"/>
    </sheetView>
  </sheetViews>
  <sheetFormatPr defaultColWidth="0" defaultRowHeight="15" zeroHeight="1"/>
  <cols>
    <col min="1" max="1" width="11.140625" style="42" customWidth="1"/>
    <col min="2" max="2" width="4" style="42" bestFit="1" customWidth="1"/>
    <col min="3" max="3" width="47" style="42" bestFit="1" customWidth="1"/>
    <col min="4" max="4" width="19" style="42" customWidth="1"/>
    <col min="5" max="5" width="19.140625" style="42" bestFit="1" customWidth="1"/>
    <col min="6" max="6" width="19" style="42" customWidth="1"/>
    <col min="7" max="7" width="19.140625" style="42" bestFit="1" customWidth="1"/>
    <col min="8" max="8" width="19" style="42" customWidth="1"/>
    <col min="9" max="9" width="19.140625" style="42" bestFit="1" customWidth="1"/>
    <col min="10" max="16384" width="9.140625" style="42" hidden="1"/>
  </cols>
  <sheetData>
    <row r="1" spans="1:9" ht="16.5" thickBot="1">
      <c r="A1" s="245" t="str">
        <f>'5-AFR Expenditure Detail'!A1:D1</f>
        <v>Diagnostic Review and Improvement Planning Grant</v>
      </c>
      <c r="B1" s="246"/>
      <c r="C1" s="246"/>
      <c r="D1" s="246"/>
      <c r="E1" s="246"/>
      <c r="F1" s="246"/>
      <c r="G1" s="246"/>
      <c r="H1" s="246"/>
      <c r="I1" s="246"/>
    </row>
    <row r="2" spans="1:9" ht="16.5" thickBot="1">
      <c r="A2" s="247" t="s">
        <v>58</v>
      </c>
      <c r="B2" s="248"/>
      <c r="C2" s="248"/>
      <c r="D2" s="248"/>
      <c r="E2" s="248"/>
      <c r="F2" s="248"/>
      <c r="G2" s="248"/>
      <c r="H2" s="248"/>
      <c r="I2" s="249"/>
    </row>
    <row r="3" spans="1:9" ht="15.75" thickBot="1">
      <c r="A3" s="154"/>
      <c r="B3" s="154"/>
      <c r="C3" s="154"/>
      <c r="D3" s="154"/>
      <c r="E3" s="154"/>
      <c r="F3" s="154"/>
      <c r="G3" s="154"/>
      <c r="H3" s="154"/>
      <c r="I3" s="155" t="s">
        <v>53</v>
      </c>
    </row>
    <row r="4" spans="1:9" ht="15.75" thickBot="1">
      <c r="A4" s="250" t="s">
        <v>88</v>
      </c>
      <c r="B4" s="251"/>
      <c r="C4" s="152"/>
      <c r="I4" s="195">
        <f>'2-Cover Page'!C10</f>
        <v>0</v>
      </c>
    </row>
    <row r="5" spans="1:9" ht="15.75" thickBot="1">
      <c r="B5" s="156" t="s">
        <v>93</v>
      </c>
      <c r="C5" s="157" t="e">
        <f>+'2-Cover Page'!D5</f>
        <v>#N/A</v>
      </c>
      <c r="D5" s="154"/>
      <c r="E5" s="154"/>
      <c r="F5" s="154"/>
      <c r="G5" s="154"/>
      <c r="H5" s="154"/>
      <c r="I5" s="154"/>
    </row>
    <row r="6" spans="1:9" ht="15.75" thickBot="1">
      <c r="B6" s="154"/>
      <c r="C6" s="158" t="s">
        <v>594</v>
      </c>
      <c r="D6" s="154"/>
      <c r="E6" s="154"/>
      <c r="F6" s="154"/>
      <c r="G6" s="154"/>
      <c r="H6" s="154" t="s">
        <v>59</v>
      </c>
      <c r="I6" s="43"/>
    </row>
    <row r="7" spans="1:9">
      <c r="B7" s="154"/>
      <c r="C7" s="154"/>
      <c r="D7" s="154"/>
      <c r="E7" s="154"/>
      <c r="F7" s="154"/>
      <c r="G7" s="154"/>
      <c r="H7" s="154"/>
      <c r="I7" s="154"/>
    </row>
    <row r="8" spans="1:9">
      <c r="B8" s="154"/>
      <c r="C8" s="154"/>
      <c r="D8" s="154"/>
      <c r="E8" s="154"/>
      <c r="F8" s="154"/>
      <c r="G8" s="154"/>
      <c r="H8" s="154"/>
      <c r="I8" s="154"/>
    </row>
    <row r="9" spans="1:9">
      <c r="B9" s="154"/>
      <c r="C9" s="154"/>
      <c r="D9" s="154"/>
      <c r="E9" s="154"/>
      <c r="F9" s="154"/>
      <c r="G9" s="154"/>
      <c r="H9" s="154"/>
      <c r="I9" s="154"/>
    </row>
    <row r="10" spans="1:9">
      <c r="B10" s="154"/>
      <c r="C10" s="154"/>
      <c r="D10" s="154"/>
      <c r="E10" s="154"/>
      <c r="F10" s="154"/>
      <c r="G10" s="154"/>
      <c r="H10" s="154"/>
      <c r="I10" s="154"/>
    </row>
    <row r="11" spans="1:9">
      <c r="B11" s="154"/>
      <c r="C11" s="154"/>
      <c r="D11" s="154"/>
      <c r="E11" s="154"/>
      <c r="F11" s="154"/>
      <c r="G11" s="154"/>
      <c r="H11" s="154"/>
      <c r="I11" s="154"/>
    </row>
    <row r="12" spans="1:9" ht="15.75" thickBot="1">
      <c r="B12" s="154"/>
      <c r="C12" s="154"/>
      <c r="D12" s="154"/>
      <c r="E12" s="154"/>
      <c r="F12" s="159"/>
      <c r="G12" s="159"/>
      <c r="H12" s="159"/>
      <c r="I12" s="159"/>
    </row>
    <row r="13" spans="1:9" ht="15.75" thickBot="1">
      <c r="B13" s="244" t="s">
        <v>60</v>
      </c>
      <c r="C13" s="244"/>
      <c r="D13" s="244" t="s">
        <v>48</v>
      </c>
      <c r="E13" s="244"/>
      <c r="F13" s="252"/>
      <c r="G13" s="253"/>
      <c r="H13" s="253"/>
      <c r="I13" s="253"/>
    </row>
    <row r="14" spans="1:9" ht="15.75" thickBot="1">
      <c r="B14" s="244" t="s">
        <v>56</v>
      </c>
      <c r="C14" s="244"/>
      <c r="D14" s="160" t="s">
        <v>54</v>
      </c>
      <c r="E14" s="160" t="s">
        <v>55</v>
      </c>
      <c r="F14" s="161"/>
      <c r="G14" s="162"/>
      <c r="H14" s="162"/>
      <c r="I14" s="162"/>
    </row>
    <row r="15" spans="1:9">
      <c r="B15" s="163">
        <v>1</v>
      </c>
      <c r="C15" s="163" t="s">
        <v>30</v>
      </c>
      <c r="D15" s="164">
        <f>+'4-Budget Summary'!C7</f>
        <v>0</v>
      </c>
      <c r="E15" s="164">
        <f t="array" ref="E15">+SUM(IF(LEFT('5-AFR Expenditure Detail'!$A$6:$A$700,3)&amp;RIGHT('5-AFR Expenditure Detail'!$A$6:$A$700,5)="ins0100)",'5-AFR Expenditure Detail'!$B$6:$B$700))</f>
        <v>0</v>
      </c>
      <c r="F15" s="165"/>
      <c r="G15" s="166"/>
      <c r="H15" s="166"/>
      <c r="I15" s="166"/>
    </row>
    <row r="16" spans="1:9">
      <c r="B16" s="167">
        <v>2</v>
      </c>
      <c r="C16" s="167" t="s">
        <v>31</v>
      </c>
      <c r="D16" s="168">
        <f>+'4-Budget Summary'!C8</f>
        <v>0</v>
      </c>
      <c r="E16" s="169">
        <f t="array" ref="E16">+SUM(IF(LEFT('5-AFR Expenditure Detail'!$A$6:$A$700,3)&amp;RIGHT('5-AFR Expenditure Detail'!$A$6:$A$700,5)="ins0200)",'5-AFR Expenditure Detail'!$B$6:$B$700))</f>
        <v>0</v>
      </c>
      <c r="F16" s="165"/>
      <c r="G16" s="166"/>
      <c r="H16" s="166"/>
      <c r="I16" s="166"/>
    </row>
    <row r="17" spans="2:9">
      <c r="B17" s="167">
        <v>3</v>
      </c>
      <c r="C17" s="167" t="s">
        <v>32</v>
      </c>
      <c r="D17" s="168">
        <f>+'4-Budget Summary'!C9</f>
        <v>0</v>
      </c>
      <c r="E17" s="169">
        <f t="array" ref="E17">+SUM(IF(LEFT('5-AFR Expenditure Detail'!$A$6:$A$700,3)&amp;RIGHT('5-AFR Expenditure Detail'!$A$6:$A$700,5)="ins0300)",'5-AFR Expenditure Detail'!$B$6:$B$700))</f>
        <v>0</v>
      </c>
      <c r="F17" s="165"/>
      <c r="G17" s="166"/>
      <c r="H17" s="166"/>
      <c r="I17" s="166"/>
    </row>
    <row r="18" spans="2:9">
      <c r="B18" s="167">
        <v>4</v>
      </c>
      <c r="C18" s="167" t="s">
        <v>33</v>
      </c>
      <c r="D18" s="168">
        <f>+'4-Budget Summary'!C10</f>
        <v>0</v>
      </c>
      <c r="E18" s="169">
        <f t="array" ref="E18">+SUM(IF(LEFT('5-AFR Expenditure Detail'!$A$6:$A$700,3)&amp;RIGHT('5-AFR Expenditure Detail'!$A$6:$A$700,5)="ins0500)",'5-AFR Expenditure Detail'!$B$6:$B$700))</f>
        <v>0</v>
      </c>
      <c r="F18" s="165"/>
      <c r="G18" s="166"/>
      <c r="H18" s="166"/>
      <c r="I18" s="166"/>
    </row>
    <row r="19" spans="2:9">
      <c r="B19" s="167">
        <v>5</v>
      </c>
      <c r="C19" s="196" t="s">
        <v>191</v>
      </c>
      <c r="D19" s="168">
        <f>+'4-Budget Summary'!C11</f>
        <v>0</v>
      </c>
      <c r="E19" s="169">
        <f t="array" ref="E19">+SUM(IF(LEFT('5-AFR Expenditure Detail'!$A$6:$A$700,3)&amp;RIGHT('5-AFR Expenditure Detail'!$A$6:$A$700,5)="ins0580)",'5-AFR Expenditure Detail'!$B$6:$B$700))</f>
        <v>0</v>
      </c>
      <c r="F19" s="165"/>
      <c r="G19" s="166"/>
      <c r="H19" s="166"/>
      <c r="I19" s="166"/>
    </row>
    <row r="20" spans="2:9">
      <c r="B20" s="170">
        <v>6</v>
      </c>
      <c r="C20" s="170" t="s">
        <v>35</v>
      </c>
      <c r="D20" s="171">
        <f>+'4-Budget Summary'!C12</f>
        <v>0</v>
      </c>
      <c r="E20" s="169">
        <f t="array" ref="E20">+SUM(IF(LEFT('5-AFR Expenditure Detail'!$A$6:$A$700,3)&amp;RIGHT('5-AFR Expenditure Detail'!$A$6:$A$700,5)="ins0600)",'5-AFR Expenditure Detail'!$B$6:$B$700))</f>
        <v>0</v>
      </c>
      <c r="F20" s="165"/>
      <c r="G20" s="166"/>
      <c r="H20" s="166"/>
      <c r="I20" s="166"/>
    </row>
    <row r="21" spans="2:9">
      <c r="B21" s="167">
        <v>7</v>
      </c>
      <c r="C21" s="172" t="s">
        <v>61</v>
      </c>
      <c r="D21" s="168">
        <f>SUM(D15:D20)</f>
        <v>0</v>
      </c>
      <c r="E21" s="169">
        <f>SUM(E15:E20)</f>
        <v>0</v>
      </c>
      <c r="F21" s="165"/>
      <c r="G21" s="166"/>
      <c r="H21" s="166"/>
      <c r="I21" s="166"/>
    </row>
    <row r="22" spans="2:9" s="52" customFormat="1" ht="15.75" thickBot="1">
      <c r="B22" s="159"/>
      <c r="C22" s="173"/>
      <c r="D22" s="166"/>
      <c r="E22" s="166"/>
      <c r="F22" s="166"/>
      <c r="G22" s="166"/>
      <c r="H22" s="166"/>
      <c r="I22" s="166"/>
    </row>
    <row r="23" spans="2:9" ht="15.75" thickBot="1">
      <c r="B23" s="244" t="s">
        <v>57</v>
      </c>
      <c r="C23" s="244"/>
      <c r="D23" s="174"/>
      <c r="E23" s="175"/>
      <c r="F23" s="159"/>
      <c r="G23" s="159"/>
      <c r="H23" s="159"/>
      <c r="I23" s="159"/>
    </row>
    <row r="24" spans="2:9">
      <c r="B24" s="176">
        <v>8</v>
      </c>
      <c r="C24" s="163" t="s">
        <v>30</v>
      </c>
      <c r="D24" s="177">
        <f>+'4-Budget Summary'!C16</f>
        <v>0</v>
      </c>
      <c r="E24" s="177">
        <f t="array" ref="E24">+SUM(IF(LEFT('5-AFR Expenditure Detail'!$A$6:$A$700,3)&amp;RIGHT('5-AFR Expenditure Detail'!$A$6:$A$700,5)="sup0100)",'5-AFR Expenditure Detail'!$B$6:$B$700))</f>
        <v>0</v>
      </c>
      <c r="F24" s="165"/>
      <c r="G24" s="166"/>
      <c r="H24" s="166"/>
      <c r="I24" s="166"/>
    </row>
    <row r="25" spans="2:9">
      <c r="B25" s="178">
        <v>9</v>
      </c>
      <c r="C25" s="167" t="s">
        <v>31</v>
      </c>
      <c r="D25" s="168">
        <f>+'4-Budget Summary'!C17</f>
        <v>0</v>
      </c>
      <c r="E25" s="168">
        <f t="array" ref="E25">+SUM(IF(LEFT('5-AFR Expenditure Detail'!$A$6:$A$700,3)&amp;RIGHT('5-AFR Expenditure Detail'!$A$6:$A$700,5)="sup0200)",'5-AFR Expenditure Detail'!$B$6:$B$700))</f>
        <v>0</v>
      </c>
      <c r="F25" s="165"/>
      <c r="G25" s="166"/>
      <c r="H25" s="166"/>
      <c r="I25" s="166"/>
    </row>
    <row r="26" spans="2:9">
      <c r="B26" s="178">
        <v>10</v>
      </c>
      <c r="C26" s="167" t="s">
        <v>32</v>
      </c>
      <c r="D26" s="168">
        <f>+'4-Budget Summary'!C18</f>
        <v>0</v>
      </c>
      <c r="E26" s="168">
        <f t="array" ref="E26">+SUM(IF(LEFT('5-AFR Expenditure Detail'!$A$6:$A$700,3)&amp;RIGHT('5-AFR Expenditure Detail'!$A$6:$A$700,5)="sup0300)",'5-AFR Expenditure Detail'!$B$6:$B$700))</f>
        <v>0</v>
      </c>
      <c r="F26" s="165"/>
      <c r="G26" s="166"/>
      <c r="H26" s="166"/>
      <c r="I26" s="166"/>
    </row>
    <row r="27" spans="2:9">
      <c r="B27" s="178">
        <v>11</v>
      </c>
      <c r="C27" s="167" t="s">
        <v>33</v>
      </c>
      <c r="D27" s="168">
        <f>+'4-Budget Summary'!C19</f>
        <v>0</v>
      </c>
      <c r="E27" s="168">
        <f t="array" ref="E27">+SUM(IF(LEFT('5-AFR Expenditure Detail'!$A$6:$A$700,3)&amp;RIGHT('5-AFR Expenditure Detail'!$A$6:$A$700,5)="sup0500)",'5-AFR Expenditure Detail'!$B$6:$B$700))</f>
        <v>0</v>
      </c>
      <c r="F27" s="165"/>
      <c r="G27" s="166"/>
      <c r="H27" s="166"/>
      <c r="I27" s="166"/>
    </row>
    <row r="28" spans="2:9">
      <c r="B28" s="178">
        <v>12</v>
      </c>
      <c r="C28" s="196" t="s">
        <v>191</v>
      </c>
      <c r="D28" s="168">
        <f>+'4-Budget Summary'!C20</f>
        <v>0</v>
      </c>
      <c r="E28" s="168">
        <f t="array" ref="E28">+SUM(IF(LEFT('5-AFR Expenditure Detail'!$A$6:$A$700,3)&amp;RIGHT('5-AFR Expenditure Detail'!$A$6:$A$700,5)="sup0580)",'5-AFR Expenditure Detail'!$B$6:$B$700))</f>
        <v>0</v>
      </c>
      <c r="F28" s="165"/>
      <c r="G28" s="166"/>
      <c r="H28" s="166"/>
      <c r="I28" s="166"/>
    </row>
    <row r="29" spans="2:9">
      <c r="B29" s="178">
        <v>13</v>
      </c>
      <c r="C29" s="167" t="s">
        <v>35</v>
      </c>
      <c r="D29" s="168">
        <f>+'4-Budget Summary'!C21</f>
        <v>0</v>
      </c>
      <c r="E29" s="168">
        <f t="array" ref="E29">+SUM(IF(LEFT('5-AFR Expenditure Detail'!$A$6:$A$700,3)&amp;RIGHT('5-AFR Expenditure Detail'!$A$6:$A$700,5)="sup0600)",'5-AFR Expenditure Detail'!$B$6:$B$700))</f>
        <v>0</v>
      </c>
      <c r="F29" s="165"/>
      <c r="G29" s="166"/>
      <c r="H29" s="166"/>
      <c r="I29" s="166"/>
    </row>
    <row r="30" spans="2:9">
      <c r="B30" s="178">
        <v>14</v>
      </c>
      <c r="C30" s="179" t="s">
        <v>62</v>
      </c>
      <c r="D30" s="180">
        <f t="shared" ref="D30:E30" si="0">SUM(D24:D29)</f>
        <v>0</v>
      </c>
      <c r="E30" s="180">
        <f t="shared" si="0"/>
        <v>0</v>
      </c>
      <c r="F30" s="181"/>
      <c r="G30" s="159"/>
      <c r="H30" s="159"/>
      <c r="I30" s="159"/>
    </row>
    <row r="31" spans="2:9" s="54" customFormat="1">
      <c r="B31" s="159"/>
      <c r="C31" s="173"/>
      <c r="D31" s="159"/>
      <c r="E31" s="159"/>
      <c r="F31" s="159"/>
      <c r="G31" s="159"/>
      <c r="H31" s="159"/>
      <c r="I31" s="159"/>
    </row>
    <row r="32" spans="2:9">
      <c r="B32" s="53">
        <v>15</v>
      </c>
      <c r="C32" s="182" t="s">
        <v>95</v>
      </c>
      <c r="D32" s="168" t="e">
        <f>+IF(ISBLANK('4-Budget Summary'!C26),'4-Budget Summary'!C25,'4-Budget Summary'!C26)</f>
        <v>#N/A</v>
      </c>
      <c r="E32" s="153"/>
      <c r="F32" s="143"/>
      <c r="G32" s="55"/>
      <c r="H32" s="55"/>
      <c r="I32" s="55"/>
    </row>
    <row r="33" spans="2:9" s="54" customFormat="1">
      <c r="B33" s="52"/>
      <c r="C33" s="159"/>
      <c r="D33" s="166"/>
      <c r="E33" s="55"/>
      <c r="F33" s="55"/>
      <c r="G33" s="55"/>
      <c r="H33" s="55"/>
      <c r="I33" s="55"/>
    </row>
    <row r="34" spans="2:9">
      <c r="B34" s="53">
        <v>18</v>
      </c>
      <c r="C34" s="179" t="s">
        <v>63</v>
      </c>
      <c r="D34" s="183" t="e">
        <f>D21+D30+D32</f>
        <v>#N/A</v>
      </c>
      <c r="E34" s="183">
        <f>E21+E30+E32</f>
        <v>0</v>
      </c>
      <c r="F34" s="144"/>
      <c r="G34" s="142"/>
      <c r="H34" s="142"/>
      <c r="I34" s="142"/>
    </row>
    <row r="35" spans="2:9">
      <c r="B35" s="51"/>
      <c r="C35" s="184"/>
      <c r="D35" s="184"/>
      <c r="E35" s="51"/>
      <c r="F35" s="51"/>
      <c r="G35" s="51"/>
      <c r="H35" s="51"/>
      <c r="I35" s="51"/>
    </row>
    <row r="36" spans="2:9"/>
    <row r="37" spans="2:9"/>
    <row r="38" spans="2:9" ht="15.75" thickBot="1">
      <c r="C38" s="43"/>
      <c r="D38" s="43"/>
      <c r="F38" s="43"/>
      <c r="G38" s="43"/>
      <c r="H38" s="43"/>
      <c r="I38" s="43"/>
    </row>
    <row r="39" spans="2:9">
      <c r="C39" s="154" t="s">
        <v>64</v>
      </c>
      <c r="D39" s="185" t="s">
        <v>53</v>
      </c>
      <c r="E39" s="154"/>
      <c r="F39" s="186" t="s">
        <v>91</v>
      </c>
      <c r="G39" s="154"/>
      <c r="H39" s="154"/>
      <c r="I39" s="185" t="s">
        <v>53</v>
      </c>
    </row>
    <row r="40" spans="2:9">
      <c r="C40" s="154"/>
      <c r="D40" s="154"/>
      <c r="E40" s="154"/>
      <c r="F40" s="154"/>
      <c r="G40" s="154"/>
      <c r="H40" s="154"/>
      <c r="I40" s="154"/>
    </row>
    <row r="41" spans="2:9"/>
  </sheetData>
  <sheetProtection password="EF32" sheet="1" objects="1" scenarios="1"/>
  <mergeCells count="9">
    <mergeCell ref="B14:C14"/>
    <mergeCell ref="B23:C23"/>
    <mergeCell ref="A1:I1"/>
    <mergeCell ref="A2:I2"/>
    <mergeCell ref="A4:B4"/>
    <mergeCell ref="B13:C13"/>
    <mergeCell ref="D13:E13"/>
    <mergeCell ref="F13:G13"/>
    <mergeCell ref="H13:I13"/>
  </mergeCells>
  <dataValidations count="1">
    <dataValidation allowBlank="1" showInputMessage="1" showErrorMessage="1" prompt="Enter actual indirect cost expenditures in this cell." sqref="E32"/>
  </dataValidations>
  <pageMargins left="0.7" right="0.7" top="0.75" bottom="0.75" header="0.3" footer="0.3"/>
  <pageSetup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31"/>
  <sheetViews>
    <sheetView topLeftCell="B1" zoomScaleNormal="100" workbookViewId="0">
      <selection activeCell="A3" sqref="A3"/>
    </sheetView>
  </sheetViews>
  <sheetFormatPr defaultColWidth="0" defaultRowHeight="12.75" zeroHeight="1"/>
  <cols>
    <col min="1" max="1" width="9.140625" customWidth="1"/>
    <col min="2" max="2" width="22.7109375" customWidth="1"/>
    <col min="3" max="3" width="18.42578125" customWidth="1"/>
    <col min="4" max="4" width="18" customWidth="1"/>
    <col min="5" max="5" width="14.42578125" customWidth="1"/>
    <col min="6" max="6" width="16.5703125" customWidth="1"/>
    <col min="7" max="7" width="17" hidden="1" customWidth="1"/>
    <col min="8" max="16384" width="9.140625" hidden="1"/>
  </cols>
  <sheetData>
    <row r="1" spans="1:6"/>
    <row r="2" spans="1:6">
      <c r="B2" s="32">
        <f>+'2-Cover Page'!C4</f>
        <v>0</v>
      </c>
    </row>
    <row r="3" spans="1:6"/>
    <row r="4" spans="1:6">
      <c r="A4" s="17"/>
      <c r="B4" s="18"/>
      <c r="C4" s="254" t="s">
        <v>39</v>
      </c>
      <c r="D4" s="254"/>
      <c r="E4" s="19"/>
      <c r="F4" s="19"/>
    </row>
    <row r="5" spans="1:6">
      <c r="A5" s="20"/>
      <c r="B5" s="21"/>
      <c r="C5" s="255" t="s">
        <v>558</v>
      </c>
      <c r="D5" s="255"/>
      <c r="E5" s="255"/>
      <c r="F5" s="22">
        <f>'2-Cover Page'!C10</f>
        <v>0</v>
      </c>
    </row>
    <row r="6" spans="1:6">
      <c r="A6" s="19"/>
      <c r="B6" s="18"/>
      <c r="C6" s="19"/>
      <c r="D6" s="19"/>
      <c r="E6" s="23"/>
      <c r="F6" s="19"/>
    </row>
    <row r="7" spans="1:6">
      <c r="A7" s="19"/>
      <c r="B7" s="18"/>
      <c r="C7" s="19"/>
      <c r="D7" s="19"/>
      <c r="E7" s="23"/>
      <c r="F7" s="19"/>
    </row>
    <row r="8" spans="1:6">
      <c r="A8" s="19"/>
      <c r="B8" s="18"/>
      <c r="C8" s="19"/>
      <c r="D8" s="19"/>
      <c r="E8" s="23"/>
      <c r="F8" s="19"/>
    </row>
    <row r="9" spans="1:6">
      <c r="A9" s="19"/>
      <c r="B9" s="18"/>
      <c r="C9" s="24" t="s">
        <v>40</v>
      </c>
      <c r="D9" s="25" t="s">
        <v>41</v>
      </c>
      <c r="E9" s="24"/>
      <c r="F9" s="19"/>
    </row>
    <row r="10" spans="1:6">
      <c r="A10" s="19"/>
      <c r="B10" s="18"/>
      <c r="C10" s="26">
        <f>SUM(IF(ISBLANK('3-Budget Detail'!D6:D700),IF(ISBLANK('3-Budget Detail'!C6:C700),'3-Budget Detail'!B6:B700,'3-Budget Detail'!C6:C700),'3-Budget Detail'!D6:D700))</f>
        <v>0</v>
      </c>
      <c r="D10" s="26">
        <f>+'4-Budget Summary'!C23</f>
        <v>0</v>
      </c>
      <c r="E10" s="24" t="str">
        <f>IF(C10=D10,"equal","not equal!")</f>
        <v>equal</v>
      </c>
      <c r="F10" s="19"/>
    </row>
    <row r="11" spans="1:6">
      <c r="A11" s="19"/>
      <c r="B11" s="18"/>
      <c r="C11" s="19"/>
      <c r="D11" s="19"/>
      <c r="E11" s="23"/>
      <c r="F11" s="19"/>
    </row>
    <row r="12" spans="1:6">
      <c r="A12" s="19"/>
      <c r="B12" s="18"/>
      <c r="C12" s="19"/>
      <c r="D12" s="19"/>
      <c r="E12" s="23"/>
      <c r="F12" s="19"/>
    </row>
    <row r="13" spans="1:6">
      <c r="A13" s="19"/>
      <c r="B13" s="27" t="s">
        <v>42</v>
      </c>
      <c r="C13" s="19"/>
      <c r="D13" s="19"/>
      <c r="E13" s="23"/>
      <c r="F13" s="19"/>
    </row>
    <row r="14" spans="1:6">
      <c r="A14" s="19"/>
      <c r="B14" s="27" t="s">
        <v>43</v>
      </c>
      <c r="C14" s="19"/>
      <c r="D14" s="19"/>
      <c r="E14" s="19"/>
      <c r="F14" s="19"/>
    </row>
    <row r="15" spans="1:6">
      <c r="A15" s="19"/>
      <c r="B15" s="27"/>
      <c r="C15" s="19"/>
      <c r="D15" s="19"/>
      <c r="E15" s="19"/>
      <c r="F15" s="19"/>
    </row>
    <row r="16" spans="1:6" hidden="1"/>
    <row r="17" spans="5:5" hidden="1"/>
    <row r="18" spans="5:5" hidden="1"/>
    <row r="19" spans="5:5" hidden="1"/>
    <row r="20" spans="5:5" hidden="1"/>
    <row r="21" spans="5:5" hidden="1"/>
    <row r="22" spans="5:5" hidden="1"/>
    <row r="23" spans="5:5" hidden="1"/>
    <row r="24" spans="5:5" hidden="1"/>
    <row r="25" spans="5:5" hidden="1"/>
    <row r="26" spans="5:5" hidden="1"/>
    <row r="27" spans="5:5" hidden="1"/>
    <row r="28" spans="5:5" hidden="1"/>
    <row r="29" spans="5:5" hidden="1">
      <c r="E29" s="30"/>
    </row>
    <row r="30" spans="5:5"/>
    <row r="31" spans="5:5"/>
  </sheetData>
  <sheetProtection password="EF32" sheet="1" objects="1" scenarios="1"/>
  <mergeCells count="2">
    <mergeCell ref="C4:D4"/>
    <mergeCell ref="C5:E5"/>
  </mergeCells>
  <phoneticPr fontId="14" type="noConversion"/>
  <conditionalFormatting sqref="E10">
    <cfRule type="expression" dxfId="0" priority="1" stopIfTrue="1">
      <formula>LEFT(E10,3)="not"</formula>
    </cfRule>
  </conditionalFormatting>
  <pageMargins left="0.5" right="0.5" top="0.75" bottom="0.75" header="0.5" footer="0.5"/>
  <pageSetup orientation="landscape" r:id="rId1"/>
  <headerFooter alignWithMargins="0">
    <oddFooter>&amp;LPage &amp;P of &amp;N&amp;C&amp;D &amp;T&amp;R&amp;A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19"/>
  <sheetViews>
    <sheetView workbookViewId="0">
      <selection activeCell="D18" sqref="D18:D19"/>
    </sheetView>
  </sheetViews>
  <sheetFormatPr defaultRowHeight="12.75"/>
  <cols>
    <col min="4" max="4" width="46.140625" customWidth="1"/>
  </cols>
  <sheetData>
    <row r="1" spans="1:4">
      <c r="A1" s="2" t="s">
        <v>0</v>
      </c>
      <c r="D1" s="2" t="s">
        <v>69</v>
      </c>
    </row>
    <row r="2" spans="1:4">
      <c r="A2" s="2" t="s">
        <v>27</v>
      </c>
      <c r="D2" s="2" t="s">
        <v>70</v>
      </c>
    </row>
    <row r="3" spans="1:4">
      <c r="A3" t="s">
        <v>65</v>
      </c>
      <c r="D3" s="2" t="s">
        <v>71</v>
      </c>
    </row>
    <row r="4" spans="1:4">
      <c r="A4" t="s">
        <v>66</v>
      </c>
      <c r="D4" s="2" t="s">
        <v>72</v>
      </c>
    </row>
    <row r="5" spans="1:4">
      <c r="A5" s="2" t="s">
        <v>12</v>
      </c>
      <c r="C5" s="48" t="s">
        <v>48</v>
      </c>
      <c r="D5" s="2" t="s">
        <v>73</v>
      </c>
    </row>
    <row r="6" spans="1:4">
      <c r="A6" s="2" t="s">
        <v>13</v>
      </c>
      <c r="C6" s="48" t="s">
        <v>49</v>
      </c>
      <c r="D6" s="2" t="s">
        <v>74</v>
      </c>
    </row>
    <row r="7" spans="1:4">
      <c r="A7" s="2" t="s">
        <v>14</v>
      </c>
      <c r="C7" s="48" t="s">
        <v>50</v>
      </c>
      <c r="D7" s="2" t="s">
        <v>75</v>
      </c>
    </row>
    <row r="8" spans="1:4">
      <c r="A8" s="2" t="s">
        <v>15</v>
      </c>
      <c r="C8" s="48" t="s">
        <v>84</v>
      </c>
      <c r="D8" s="2" t="s">
        <v>76</v>
      </c>
    </row>
    <row r="9" spans="1:4">
      <c r="A9" s="2" t="s">
        <v>16</v>
      </c>
      <c r="C9" s="48" t="s">
        <v>85</v>
      </c>
      <c r="D9" s="2" t="s">
        <v>77</v>
      </c>
    </row>
    <row r="10" spans="1:4">
      <c r="A10" s="2" t="s">
        <v>17</v>
      </c>
      <c r="D10" s="2" t="s">
        <v>78</v>
      </c>
    </row>
    <row r="11" spans="1:4">
      <c r="A11" s="2" t="s">
        <v>18</v>
      </c>
      <c r="D11" s="2" t="s">
        <v>79</v>
      </c>
    </row>
    <row r="12" spans="1:4">
      <c r="A12" s="2" t="s">
        <v>22</v>
      </c>
      <c r="D12" s="2" t="s">
        <v>80</v>
      </c>
    </row>
    <row r="13" spans="1:4">
      <c r="A13" s="2" t="s">
        <v>23</v>
      </c>
      <c r="D13" s="49"/>
    </row>
    <row r="14" spans="1:4">
      <c r="A14" s="2" t="s">
        <v>24</v>
      </c>
      <c r="D14" s="44" t="s">
        <v>68</v>
      </c>
    </row>
    <row r="15" spans="1:4">
      <c r="A15" s="2" t="s">
        <v>19</v>
      </c>
      <c r="D15" s="44" t="s">
        <v>67</v>
      </c>
    </row>
    <row r="16" spans="1:4">
      <c r="A16" s="2" t="s">
        <v>25</v>
      </c>
    </row>
    <row r="17" spans="1:4">
      <c r="A17" s="2" t="s">
        <v>26</v>
      </c>
    </row>
    <row r="18" spans="1:4">
      <c r="A18" s="2" t="s">
        <v>21</v>
      </c>
      <c r="D18" s="48" t="s">
        <v>86</v>
      </c>
    </row>
    <row r="19" spans="1:4">
      <c r="A19" s="2" t="s">
        <v>20</v>
      </c>
      <c r="D19" s="48" t="s">
        <v>87</v>
      </c>
    </row>
  </sheetData>
  <phoneticPr fontId="14" type="noConversion"/>
  <dataValidations count="2">
    <dataValidation type="list" allowBlank="1" showInputMessage="1" showErrorMessage="1" sqref="D1:D12">
      <formula1>D1:D12</formula1>
    </dataValidation>
    <dataValidation type="list" allowBlank="1" showInputMessage="1" showErrorMessage="1" sqref="A5:A19">
      <formula1>Projects</formula1>
    </dataValidation>
  </dataValidation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203"/>
  <sheetViews>
    <sheetView workbookViewId="0">
      <selection activeCell="L21" sqref="L21"/>
    </sheetView>
  </sheetViews>
  <sheetFormatPr defaultRowHeight="15"/>
  <cols>
    <col min="1" max="1" width="10.85546875" style="146" bestFit="1" customWidth="1"/>
    <col min="2" max="2" width="16" style="147" bestFit="1" customWidth="1"/>
    <col min="3" max="3" width="30.7109375" style="146" bestFit="1" customWidth="1"/>
    <col min="4" max="4" width="15.85546875" style="146" bestFit="1" customWidth="1"/>
    <col min="5" max="5" width="0" style="146" hidden="1" customWidth="1"/>
    <col min="6" max="6" width="29.28515625" style="146" hidden="1" customWidth="1"/>
    <col min="7" max="8" width="0" style="146" hidden="1" customWidth="1"/>
    <col min="9" max="9" width="9.5703125" style="146" bestFit="1" customWidth="1"/>
    <col min="10" max="16384" width="9.140625" style="146"/>
  </cols>
  <sheetData>
    <row r="1" spans="1:8" ht="15" customHeight="1">
      <c r="A1" s="197" t="s">
        <v>194</v>
      </c>
      <c r="B1" s="197" t="s">
        <v>183</v>
      </c>
      <c r="C1" s="197" t="s">
        <v>182</v>
      </c>
      <c r="D1" s="197" t="s">
        <v>181</v>
      </c>
    </row>
    <row r="2" spans="1:8">
      <c r="A2" s="198" t="s">
        <v>195</v>
      </c>
      <c r="B2" s="201" t="s">
        <v>180</v>
      </c>
      <c r="C2" s="201" t="s">
        <v>196</v>
      </c>
      <c r="D2" s="203">
        <v>8.7291583573750706E-2</v>
      </c>
      <c r="E2" s="210" t="s">
        <v>195</v>
      </c>
      <c r="F2" s="211" t="s">
        <v>196</v>
      </c>
      <c r="G2" s="212">
        <v>10.5</v>
      </c>
      <c r="H2" s="146">
        <v>0.01</v>
      </c>
    </row>
    <row r="3" spans="1:8">
      <c r="A3" s="198" t="s">
        <v>197</v>
      </c>
      <c r="B3" s="201" t="s">
        <v>180</v>
      </c>
      <c r="C3" s="201" t="s">
        <v>562</v>
      </c>
      <c r="D3" s="203">
        <v>8.6518274311466692E-2</v>
      </c>
      <c r="E3" s="210" t="s">
        <v>197</v>
      </c>
      <c r="F3" s="211" t="s">
        <v>198</v>
      </c>
      <c r="G3" s="212">
        <v>5.9893743622100004</v>
      </c>
      <c r="H3" s="146">
        <v>0.01</v>
      </c>
    </row>
    <row r="4" spans="1:8">
      <c r="A4" s="198" t="s">
        <v>199</v>
      </c>
      <c r="B4" s="201" t="s">
        <v>180</v>
      </c>
      <c r="C4" s="201" t="s">
        <v>200</v>
      </c>
      <c r="D4" s="203">
        <v>0.105</v>
      </c>
      <c r="E4" s="210" t="s">
        <v>199</v>
      </c>
      <c r="F4" s="211" t="s">
        <v>200</v>
      </c>
      <c r="G4" s="212">
        <v>7.6754290283040003</v>
      </c>
      <c r="H4" s="146">
        <v>0.01</v>
      </c>
    </row>
    <row r="5" spans="1:8">
      <c r="A5" s="198" t="s">
        <v>201</v>
      </c>
      <c r="B5" s="201" t="s">
        <v>180</v>
      </c>
      <c r="C5" s="201" t="s">
        <v>563</v>
      </c>
      <c r="D5" s="203">
        <v>6.5538902744587499E-2</v>
      </c>
      <c r="E5" s="210" t="s">
        <v>201</v>
      </c>
      <c r="F5" s="211" t="s">
        <v>202</v>
      </c>
      <c r="G5" s="212">
        <v>5.5252404021609998</v>
      </c>
      <c r="H5" s="146">
        <v>0.01</v>
      </c>
    </row>
    <row r="6" spans="1:8">
      <c r="A6" s="198" t="s">
        <v>203</v>
      </c>
      <c r="B6" s="201" t="s">
        <v>180</v>
      </c>
      <c r="C6" s="201" t="s">
        <v>204</v>
      </c>
      <c r="D6" s="203">
        <v>5.1644355998637002E-2</v>
      </c>
      <c r="E6" s="210" t="s">
        <v>203</v>
      </c>
      <c r="F6" s="211" t="s">
        <v>204</v>
      </c>
      <c r="G6" s="212">
        <v>2.9325702704030001</v>
      </c>
      <c r="H6" s="146">
        <v>0.01</v>
      </c>
    </row>
    <row r="7" spans="1:8">
      <c r="A7" s="198" t="s">
        <v>205</v>
      </c>
      <c r="B7" s="201" t="s">
        <v>180</v>
      </c>
      <c r="C7" s="201" t="s">
        <v>206</v>
      </c>
      <c r="D7" s="203">
        <v>9.2017992807034293E-2</v>
      </c>
      <c r="E7" s="210" t="s">
        <v>205</v>
      </c>
      <c r="F7" s="211" t="s">
        <v>206</v>
      </c>
      <c r="G7" s="212">
        <v>2.552196870015</v>
      </c>
      <c r="H7" s="146">
        <v>0.01</v>
      </c>
    </row>
    <row r="8" spans="1:8">
      <c r="A8" s="198" t="s">
        <v>207</v>
      </c>
      <c r="B8" s="201" t="s">
        <v>180</v>
      </c>
      <c r="C8" s="201" t="s">
        <v>208</v>
      </c>
      <c r="D8" s="203">
        <v>6.6006846460838708E-2</v>
      </c>
      <c r="E8" s="210" t="s">
        <v>207</v>
      </c>
      <c r="F8" s="211" t="s">
        <v>208</v>
      </c>
      <c r="G8" s="212">
        <v>4.692830855605</v>
      </c>
      <c r="H8" s="146">
        <v>0.01</v>
      </c>
    </row>
    <row r="9" spans="1:8">
      <c r="A9" s="198" t="s">
        <v>209</v>
      </c>
      <c r="B9" s="201" t="s">
        <v>179</v>
      </c>
      <c r="C9" s="201" t="s">
        <v>210</v>
      </c>
      <c r="D9" s="203">
        <v>5.42852381700221E-2</v>
      </c>
      <c r="E9" s="210" t="s">
        <v>209</v>
      </c>
      <c r="F9" s="211" t="s">
        <v>210</v>
      </c>
      <c r="G9" s="212">
        <v>5.9311284504369999</v>
      </c>
      <c r="H9" s="146">
        <v>0.01</v>
      </c>
    </row>
    <row r="10" spans="1:8">
      <c r="A10" s="198" t="s">
        <v>211</v>
      </c>
      <c r="B10" s="201" t="s">
        <v>179</v>
      </c>
      <c r="C10" s="201" t="s">
        <v>212</v>
      </c>
      <c r="D10" s="203">
        <v>7.5253192283412401E-2</v>
      </c>
      <c r="E10" s="210" t="s">
        <v>211</v>
      </c>
      <c r="F10" s="211" t="s">
        <v>212</v>
      </c>
      <c r="G10" s="212">
        <v>5.8010197709479998</v>
      </c>
      <c r="H10" s="146">
        <v>0.01</v>
      </c>
    </row>
    <row r="11" spans="1:8">
      <c r="A11" s="198" t="s">
        <v>213</v>
      </c>
      <c r="B11" s="201" t="s">
        <v>178</v>
      </c>
      <c r="C11" s="201" t="s">
        <v>214</v>
      </c>
      <c r="D11" s="203">
        <v>8.6923495136287207E-2</v>
      </c>
      <c r="E11" s="210" t="s">
        <v>213</v>
      </c>
      <c r="F11" s="211" t="s">
        <v>214</v>
      </c>
      <c r="G11" s="212">
        <v>9.4028082729969995</v>
      </c>
      <c r="H11" s="146">
        <v>0.01</v>
      </c>
    </row>
    <row r="12" spans="1:8">
      <c r="A12" s="198" t="s">
        <v>215</v>
      </c>
      <c r="B12" s="201" t="s">
        <v>178</v>
      </c>
      <c r="C12" s="201" t="s">
        <v>216</v>
      </c>
      <c r="D12" s="203">
        <v>7.9822827384161896E-2</v>
      </c>
      <c r="E12" s="210" t="s">
        <v>215</v>
      </c>
      <c r="F12" s="211" t="s">
        <v>216</v>
      </c>
      <c r="G12" s="212">
        <v>7.6120099674280004</v>
      </c>
      <c r="H12" s="146">
        <v>0.01</v>
      </c>
    </row>
    <row r="13" spans="1:8">
      <c r="A13" s="198" t="s">
        <v>217</v>
      </c>
      <c r="B13" s="201" t="s">
        <v>178</v>
      </c>
      <c r="C13" s="201" t="s">
        <v>218</v>
      </c>
      <c r="D13" s="203">
        <v>3.81483019709686E-2</v>
      </c>
      <c r="E13" s="210" t="s">
        <v>217</v>
      </c>
      <c r="F13" s="211" t="s">
        <v>218</v>
      </c>
      <c r="G13" s="212">
        <v>3.8112917289450001</v>
      </c>
      <c r="H13" s="146">
        <v>0.01</v>
      </c>
    </row>
    <row r="14" spans="1:8">
      <c r="A14" s="198" t="s">
        <v>219</v>
      </c>
      <c r="B14" s="201" t="s">
        <v>178</v>
      </c>
      <c r="C14" s="201" t="s">
        <v>220</v>
      </c>
      <c r="D14" s="203">
        <v>8.5423614073844412E-2</v>
      </c>
      <c r="E14" s="210" t="s">
        <v>219</v>
      </c>
      <c r="F14" s="211" t="s">
        <v>220</v>
      </c>
      <c r="G14" s="212">
        <v>7.2284195336190002</v>
      </c>
      <c r="H14" s="146">
        <v>0.01</v>
      </c>
    </row>
    <row r="15" spans="1:8">
      <c r="A15" s="198" t="s">
        <v>221</v>
      </c>
      <c r="B15" s="201" t="s">
        <v>178</v>
      </c>
      <c r="C15" s="201" t="s">
        <v>222</v>
      </c>
      <c r="D15" s="203">
        <v>9.5116389419275402E-2</v>
      </c>
      <c r="E15" s="210" t="s">
        <v>221</v>
      </c>
      <c r="F15" s="211" t="s">
        <v>222</v>
      </c>
      <c r="G15" s="212">
        <v>10.5</v>
      </c>
      <c r="H15" s="146">
        <v>0.01</v>
      </c>
    </row>
    <row r="16" spans="1:8">
      <c r="A16" s="198" t="s">
        <v>223</v>
      </c>
      <c r="B16" s="201" t="s">
        <v>178</v>
      </c>
      <c r="C16" s="201" t="s">
        <v>224</v>
      </c>
      <c r="D16" s="203">
        <v>6.7249768006574104E-2</v>
      </c>
      <c r="E16" s="210" t="s">
        <v>223</v>
      </c>
      <c r="F16" s="211" t="s">
        <v>224</v>
      </c>
      <c r="G16" s="212">
        <v>7.3140046596510002</v>
      </c>
      <c r="H16" s="146">
        <v>0.01</v>
      </c>
    </row>
    <row r="17" spans="1:8">
      <c r="A17" s="198" t="s">
        <v>225</v>
      </c>
      <c r="B17" s="201" t="s">
        <v>178</v>
      </c>
      <c r="C17" s="201" t="s">
        <v>226</v>
      </c>
      <c r="D17" s="203">
        <v>1.19001214711366E-2</v>
      </c>
      <c r="E17" s="210" t="s">
        <v>225</v>
      </c>
      <c r="F17" s="211" t="s">
        <v>226</v>
      </c>
      <c r="G17" s="212">
        <v>5.1366041004829999</v>
      </c>
      <c r="H17" s="146">
        <v>0.01</v>
      </c>
    </row>
    <row r="18" spans="1:8">
      <c r="A18" s="198" t="s">
        <v>227</v>
      </c>
      <c r="B18" s="201" t="s">
        <v>177</v>
      </c>
      <c r="C18" s="201" t="s">
        <v>228</v>
      </c>
      <c r="D18" s="203">
        <v>0.105</v>
      </c>
      <c r="E18" s="210" t="s">
        <v>227</v>
      </c>
      <c r="F18" s="211" t="s">
        <v>228</v>
      </c>
      <c r="G18" s="212">
        <v>10.5</v>
      </c>
      <c r="H18" s="146">
        <v>0.01</v>
      </c>
    </row>
    <row r="19" spans="1:8">
      <c r="A19" s="198" t="s">
        <v>229</v>
      </c>
      <c r="B19" s="201" t="s">
        <v>176</v>
      </c>
      <c r="C19" s="201" t="s">
        <v>230</v>
      </c>
      <c r="D19" s="203">
        <v>2.2674785143211598E-2</v>
      </c>
      <c r="E19" s="210" t="s">
        <v>229</v>
      </c>
      <c r="F19" s="211" t="s">
        <v>230</v>
      </c>
      <c r="G19" s="212">
        <v>2.7315411740819999</v>
      </c>
      <c r="H19" s="146">
        <v>0.01</v>
      </c>
    </row>
    <row r="20" spans="1:8">
      <c r="A20" s="198" t="s">
        <v>231</v>
      </c>
      <c r="B20" s="201" t="s">
        <v>176</v>
      </c>
      <c r="C20" s="201" t="s">
        <v>232</v>
      </c>
      <c r="D20" s="203">
        <v>0.105</v>
      </c>
      <c r="E20" s="210" t="s">
        <v>231</v>
      </c>
      <c r="F20" s="211" t="s">
        <v>232</v>
      </c>
      <c r="G20" s="212">
        <v>10.5</v>
      </c>
      <c r="H20" s="146">
        <v>0.01</v>
      </c>
    </row>
    <row r="21" spans="1:8">
      <c r="A21" s="198" t="s">
        <v>233</v>
      </c>
      <c r="B21" s="201" t="s">
        <v>176</v>
      </c>
      <c r="C21" s="201" t="s">
        <v>234</v>
      </c>
      <c r="D21" s="203">
        <v>3.0135140573512999E-2</v>
      </c>
      <c r="E21" s="210" t="s">
        <v>233</v>
      </c>
      <c r="F21" s="211" t="s">
        <v>234</v>
      </c>
      <c r="G21" s="212">
        <v>3.1727291793829999</v>
      </c>
      <c r="H21" s="146">
        <v>0.01</v>
      </c>
    </row>
    <row r="22" spans="1:8">
      <c r="A22" s="198" t="s">
        <v>235</v>
      </c>
      <c r="B22" s="201" t="s">
        <v>176</v>
      </c>
      <c r="C22" s="201" t="s">
        <v>236</v>
      </c>
      <c r="D22" s="203">
        <v>9.6543687741740797E-2</v>
      </c>
      <c r="E22" s="210" t="s">
        <v>235</v>
      </c>
      <c r="F22" s="211" t="s">
        <v>236</v>
      </c>
      <c r="G22" s="212">
        <v>10.5</v>
      </c>
      <c r="H22" s="146">
        <v>0.01</v>
      </c>
    </row>
    <row r="23" spans="1:8">
      <c r="A23" s="198" t="s">
        <v>237</v>
      </c>
      <c r="B23" s="201" t="s">
        <v>176</v>
      </c>
      <c r="C23" s="201" t="s">
        <v>238</v>
      </c>
      <c r="D23" s="203">
        <v>9.8582622420726792E-3</v>
      </c>
      <c r="E23" s="210" t="s">
        <v>237</v>
      </c>
      <c r="F23" s="211" t="s">
        <v>238</v>
      </c>
      <c r="G23" s="212">
        <v>1.039549973959</v>
      </c>
      <c r="H23" s="146">
        <v>0.01</v>
      </c>
    </row>
    <row r="24" spans="1:8">
      <c r="A24" s="198" t="s">
        <v>239</v>
      </c>
      <c r="B24" s="201" t="s">
        <v>175</v>
      </c>
      <c r="C24" s="201" t="s">
        <v>240</v>
      </c>
      <c r="D24" s="203">
        <v>4.2374724666367103E-2</v>
      </c>
      <c r="E24" s="210" t="s">
        <v>239</v>
      </c>
      <c r="F24" s="211" t="s">
        <v>240</v>
      </c>
      <c r="G24" s="212">
        <v>3.5877111055749999</v>
      </c>
      <c r="H24" s="146">
        <v>0.01</v>
      </c>
    </row>
    <row r="25" spans="1:8">
      <c r="A25" s="198" t="s">
        <v>241</v>
      </c>
      <c r="B25" s="201" t="s">
        <v>175</v>
      </c>
      <c r="C25" s="201" t="s">
        <v>564</v>
      </c>
      <c r="D25" s="203">
        <v>4.2227089920434308E-2</v>
      </c>
      <c r="E25" s="210" t="s">
        <v>241</v>
      </c>
      <c r="F25" s="211" t="s">
        <v>242</v>
      </c>
      <c r="G25" s="212">
        <v>4.0886286186490004</v>
      </c>
      <c r="H25" s="146">
        <v>0.01</v>
      </c>
    </row>
    <row r="26" spans="1:8">
      <c r="A26" s="198" t="s">
        <v>243</v>
      </c>
      <c r="B26" s="201" t="s">
        <v>174</v>
      </c>
      <c r="C26" s="201" t="s">
        <v>565</v>
      </c>
      <c r="D26" s="203">
        <v>0.10453661749168701</v>
      </c>
      <c r="E26" s="210" t="s">
        <v>243</v>
      </c>
      <c r="F26" s="211" t="s">
        <v>244</v>
      </c>
      <c r="G26" s="212">
        <v>6.8322824893109999</v>
      </c>
      <c r="H26" s="146">
        <v>0.01</v>
      </c>
    </row>
    <row r="27" spans="1:8">
      <c r="A27" s="198" t="s">
        <v>245</v>
      </c>
      <c r="B27" s="201" t="s">
        <v>174</v>
      </c>
      <c r="C27" s="201" t="s">
        <v>566</v>
      </c>
      <c r="D27" s="203">
        <v>6.2813009809616696E-2</v>
      </c>
      <c r="E27" s="210" t="s">
        <v>245</v>
      </c>
      <c r="F27" s="211" t="s">
        <v>246</v>
      </c>
      <c r="G27" s="212">
        <v>8.4352512207870003</v>
      </c>
      <c r="H27" s="146">
        <v>0.01</v>
      </c>
    </row>
    <row r="28" spans="1:8">
      <c r="A28" s="198" t="s">
        <v>247</v>
      </c>
      <c r="B28" s="201" t="s">
        <v>173</v>
      </c>
      <c r="C28" s="201" t="s">
        <v>248</v>
      </c>
      <c r="D28" s="203">
        <v>4.0145757047974601E-2</v>
      </c>
      <c r="E28" s="210" t="s">
        <v>247</v>
      </c>
      <c r="F28" s="211" t="s">
        <v>248</v>
      </c>
      <c r="G28" s="212">
        <v>3.5511043315039998</v>
      </c>
      <c r="H28" s="146">
        <v>0.01</v>
      </c>
    </row>
    <row r="29" spans="1:8">
      <c r="A29" s="198" t="s">
        <v>249</v>
      </c>
      <c r="B29" s="201" t="s">
        <v>173</v>
      </c>
      <c r="C29" s="201" t="s">
        <v>250</v>
      </c>
      <c r="D29" s="203">
        <v>5.6208480062454998E-2</v>
      </c>
      <c r="E29" s="210" t="s">
        <v>249</v>
      </c>
      <c r="F29" s="211" t="s">
        <v>250</v>
      </c>
      <c r="G29" s="212">
        <v>4.2770157234840003</v>
      </c>
      <c r="H29" s="146">
        <v>0.01</v>
      </c>
    </row>
    <row r="30" spans="1:8">
      <c r="A30" s="198" t="s">
        <v>251</v>
      </c>
      <c r="B30" s="201" t="s">
        <v>172</v>
      </c>
      <c r="C30" s="201" t="s">
        <v>252</v>
      </c>
      <c r="D30" s="203">
        <v>6.0728113340843201E-3</v>
      </c>
      <c r="E30" s="210" t="s">
        <v>251</v>
      </c>
      <c r="F30" s="211" t="s">
        <v>252</v>
      </c>
      <c r="G30" s="212">
        <v>0.453833992686</v>
      </c>
      <c r="H30" s="146">
        <v>0.01</v>
      </c>
    </row>
    <row r="31" spans="1:8">
      <c r="A31" s="198" t="s">
        <v>253</v>
      </c>
      <c r="B31" s="201" t="s">
        <v>172</v>
      </c>
      <c r="C31" s="201" t="s">
        <v>254</v>
      </c>
      <c r="D31" s="203">
        <v>9.9481514865135609E-3</v>
      </c>
      <c r="E31" s="210" t="s">
        <v>253</v>
      </c>
      <c r="F31" s="211" t="s">
        <v>254</v>
      </c>
      <c r="G31" s="212">
        <v>0.19444100381599999</v>
      </c>
      <c r="H31" s="146">
        <v>0.01</v>
      </c>
    </row>
    <row r="32" spans="1:8">
      <c r="A32" s="198" t="s">
        <v>255</v>
      </c>
      <c r="B32" s="201" t="s">
        <v>171</v>
      </c>
      <c r="C32" s="201" t="s">
        <v>256</v>
      </c>
      <c r="D32" s="203">
        <v>3.1585643595817697E-2</v>
      </c>
      <c r="E32" s="210" t="s">
        <v>255</v>
      </c>
      <c r="F32" s="211" t="s">
        <v>256</v>
      </c>
      <c r="G32" s="212">
        <v>3.4272110939770002</v>
      </c>
      <c r="H32" s="146">
        <v>0.01</v>
      </c>
    </row>
    <row r="33" spans="1:8">
      <c r="A33" s="198" t="s">
        <v>257</v>
      </c>
      <c r="B33" s="201" t="s">
        <v>170</v>
      </c>
      <c r="C33" s="201" t="s">
        <v>258</v>
      </c>
      <c r="D33" s="203">
        <v>4.1494843146044104E-2</v>
      </c>
      <c r="E33" s="210" t="s">
        <v>257</v>
      </c>
      <c r="F33" s="211" t="s">
        <v>258</v>
      </c>
      <c r="G33" s="212">
        <v>3.7489428236059998</v>
      </c>
      <c r="H33" s="146">
        <v>0.01</v>
      </c>
    </row>
    <row r="34" spans="1:8">
      <c r="A34" s="198" t="s">
        <v>259</v>
      </c>
      <c r="B34" s="201" t="s">
        <v>170</v>
      </c>
      <c r="C34" s="201" t="s">
        <v>260</v>
      </c>
      <c r="D34" s="203">
        <v>2.1477471100079599E-2</v>
      </c>
      <c r="E34" s="210" t="s">
        <v>259</v>
      </c>
      <c r="F34" s="211" t="s">
        <v>260</v>
      </c>
      <c r="G34" s="212">
        <v>2.1782519174689998</v>
      </c>
      <c r="H34" s="146">
        <v>0.01</v>
      </c>
    </row>
    <row r="35" spans="1:8">
      <c r="A35" s="198" t="s">
        <v>261</v>
      </c>
      <c r="B35" s="201" t="s">
        <v>170</v>
      </c>
      <c r="C35" s="201" t="s">
        <v>262</v>
      </c>
      <c r="D35" s="203">
        <v>3.8348525449439202E-2</v>
      </c>
      <c r="E35" s="210" t="s">
        <v>261</v>
      </c>
      <c r="F35" s="211" t="s">
        <v>262</v>
      </c>
      <c r="G35" s="212">
        <v>3.0055020155240002</v>
      </c>
      <c r="H35" s="146">
        <v>0.01</v>
      </c>
    </row>
    <row r="36" spans="1:8">
      <c r="A36" s="198" t="s">
        <v>263</v>
      </c>
      <c r="B36" s="201" t="s">
        <v>169</v>
      </c>
      <c r="C36" s="201" t="s">
        <v>264</v>
      </c>
      <c r="D36" s="203">
        <v>6.9202810078917099E-2</v>
      </c>
      <c r="E36" s="210" t="s">
        <v>263</v>
      </c>
      <c r="F36" s="211" t="s">
        <v>264</v>
      </c>
      <c r="G36" s="212">
        <v>6.5913120504179998</v>
      </c>
      <c r="H36" s="146">
        <v>0.01</v>
      </c>
    </row>
    <row r="37" spans="1:8">
      <c r="A37" s="198" t="s">
        <v>265</v>
      </c>
      <c r="B37" s="201" t="s">
        <v>169</v>
      </c>
      <c r="C37" s="201" t="s">
        <v>266</v>
      </c>
      <c r="D37" s="203">
        <v>2.8862565443757801E-2</v>
      </c>
      <c r="E37" s="210" t="s">
        <v>265</v>
      </c>
      <c r="F37" s="211" t="s">
        <v>266</v>
      </c>
      <c r="G37" s="212">
        <v>3.2930932801020001</v>
      </c>
      <c r="H37" s="146">
        <v>0.01</v>
      </c>
    </row>
    <row r="38" spans="1:8">
      <c r="A38" s="198" t="s">
        <v>267</v>
      </c>
      <c r="B38" s="201" t="s">
        <v>168</v>
      </c>
      <c r="C38" s="201" t="s">
        <v>268</v>
      </c>
      <c r="D38" s="203">
        <v>3.60502342812506E-2</v>
      </c>
      <c r="E38" s="210" t="s">
        <v>267</v>
      </c>
      <c r="F38" s="211" t="s">
        <v>268</v>
      </c>
      <c r="G38" s="212">
        <v>4.650959474505</v>
      </c>
      <c r="H38" s="146">
        <v>0.01</v>
      </c>
    </row>
    <row r="39" spans="1:8">
      <c r="A39" s="198" t="s">
        <v>269</v>
      </c>
      <c r="B39" s="201" t="s">
        <v>167</v>
      </c>
      <c r="C39" s="201" t="s">
        <v>567</v>
      </c>
      <c r="D39" s="203">
        <v>3.3952150044262802E-2</v>
      </c>
      <c r="E39" s="210" t="s">
        <v>269</v>
      </c>
      <c r="F39" s="211" t="s">
        <v>270</v>
      </c>
      <c r="G39" s="212">
        <v>2.6472385680010002</v>
      </c>
      <c r="H39" s="146">
        <v>0.01</v>
      </c>
    </row>
    <row r="40" spans="1:8">
      <c r="A40" s="198" t="s">
        <v>271</v>
      </c>
      <c r="B40" s="201" t="s">
        <v>166</v>
      </c>
      <c r="C40" s="201" t="s">
        <v>272</v>
      </c>
      <c r="D40" s="203">
        <v>4.3661551419052202E-2</v>
      </c>
      <c r="E40" s="210" t="s">
        <v>271</v>
      </c>
      <c r="F40" s="211" t="s">
        <v>272</v>
      </c>
      <c r="G40" s="212">
        <v>5.0270502968809998</v>
      </c>
      <c r="H40" s="146">
        <v>0.01</v>
      </c>
    </row>
    <row r="41" spans="1:8">
      <c r="A41" s="198" t="s">
        <v>273</v>
      </c>
      <c r="B41" s="201" t="s">
        <v>165</v>
      </c>
      <c r="C41" s="201" t="s">
        <v>274</v>
      </c>
      <c r="D41" s="203">
        <v>0.105</v>
      </c>
      <c r="E41" s="210" t="s">
        <v>273</v>
      </c>
      <c r="F41" s="211" t="s">
        <v>274</v>
      </c>
      <c r="G41" s="212">
        <v>7.5912315527040004</v>
      </c>
      <c r="H41" s="146">
        <v>0.01</v>
      </c>
    </row>
    <row r="42" spans="1:8">
      <c r="A42" s="198" t="s">
        <v>275</v>
      </c>
      <c r="B42" s="201" t="s">
        <v>164</v>
      </c>
      <c r="C42" s="201" t="s">
        <v>568</v>
      </c>
      <c r="D42" s="203">
        <v>7.4642924409187003E-2</v>
      </c>
      <c r="E42" s="210" t="s">
        <v>275</v>
      </c>
      <c r="F42" s="211" t="s">
        <v>276</v>
      </c>
      <c r="G42" s="212">
        <v>7.4988900608789999</v>
      </c>
      <c r="H42" s="146">
        <v>0.01</v>
      </c>
    </row>
    <row r="43" spans="1:8">
      <c r="A43" s="198" t="s">
        <v>277</v>
      </c>
      <c r="B43" s="201" t="s">
        <v>163</v>
      </c>
      <c r="C43" s="201" t="s">
        <v>569</v>
      </c>
      <c r="D43" s="203">
        <v>7.106300008832761E-2</v>
      </c>
      <c r="E43" s="210" t="s">
        <v>277</v>
      </c>
      <c r="F43" s="211" t="s">
        <v>278</v>
      </c>
      <c r="G43" s="212">
        <v>10.5</v>
      </c>
      <c r="H43" s="146">
        <v>0.01</v>
      </c>
    </row>
    <row r="44" spans="1:8">
      <c r="A44" s="198" t="s">
        <v>279</v>
      </c>
      <c r="B44" s="201" t="s">
        <v>162</v>
      </c>
      <c r="C44" s="201" t="s">
        <v>570</v>
      </c>
      <c r="D44" s="203">
        <v>9.3943054312043597E-2</v>
      </c>
      <c r="E44" s="210" t="s">
        <v>279</v>
      </c>
      <c r="F44" s="211" t="s">
        <v>280</v>
      </c>
      <c r="G44" s="212">
        <v>8.7875356390799997</v>
      </c>
      <c r="H44" s="146">
        <v>0.01</v>
      </c>
    </row>
    <row r="45" spans="1:8">
      <c r="A45" s="198" t="s">
        <v>281</v>
      </c>
      <c r="B45" s="201" t="s">
        <v>161</v>
      </c>
      <c r="C45" s="201" t="s">
        <v>282</v>
      </c>
      <c r="D45" s="203">
        <v>0.105</v>
      </c>
      <c r="E45" s="210" t="s">
        <v>281</v>
      </c>
      <c r="F45" s="211" t="s">
        <v>282</v>
      </c>
      <c r="G45" s="212">
        <v>6.8738258461099999</v>
      </c>
      <c r="H45" s="146">
        <v>0.01</v>
      </c>
    </row>
    <row r="46" spans="1:8">
      <c r="A46" s="198" t="s">
        <v>283</v>
      </c>
      <c r="B46" s="201" t="s">
        <v>161</v>
      </c>
      <c r="C46" s="201" t="s">
        <v>284</v>
      </c>
      <c r="D46" s="203">
        <v>7.2118021942478697E-2</v>
      </c>
      <c r="E46" s="210" t="s">
        <v>283</v>
      </c>
      <c r="F46" s="211" t="s">
        <v>284</v>
      </c>
      <c r="G46" s="212">
        <v>9.9501632423810005</v>
      </c>
      <c r="H46" s="146">
        <v>0.01</v>
      </c>
    </row>
    <row r="47" spans="1:8">
      <c r="A47" s="198" t="s">
        <v>285</v>
      </c>
      <c r="B47" s="201" t="s">
        <v>161</v>
      </c>
      <c r="C47" s="201" t="s">
        <v>286</v>
      </c>
      <c r="D47" s="203">
        <v>5.7404565302724898E-2</v>
      </c>
      <c r="E47" s="210" t="s">
        <v>285</v>
      </c>
      <c r="F47" s="211" t="s">
        <v>286</v>
      </c>
      <c r="G47" s="212">
        <v>2.9073063042120002</v>
      </c>
      <c r="H47" s="146">
        <v>0.01</v>
      </c>
    </row>
    <row r="48" spans="1:8">
      <c r="A48" s="198" t="s">
        <v>287</v>
      </c>
      <c r="B48" s="201" t="s">
        <v>161</v>
      </c>
      <c r="C48" s="201" t="s">
        <v>288</v>
      </c>
      <c r="D48" s="203">
        <v>4.9677569774237602E-2</v>
      </c>
      <c r="E48" s="210" t="s">
        <v>287</v>
      </c>
      <c r="F48" s="211" t="s">
        <v>288</v>
      </c>
      <c r="G48" s="212">
        <v>3.9339244395869999</v>
      </c>
      <c r="H48" s="146">
        <v>0.01</v>
      </c>
    </row>
    <row r="49" spans="1:8">
      <c r="A49" s="198" t="s">
        <v>289</v>
      </c>
      <c r="B49" s="201" t="s">
        <v>161</v>
      </c>
      <c r="C49" s="201" t="s">
        <v>290</v>
      </c>
      <c r="D49" s="203">
        <v>9.4636747735593399E-2</v>
      </c>
      <c r="E49" s="210" t="s">
        <v>289</v>
      </c>
      <c r="F49" s="211" t="s">
        <v>290</v>
      </c>
      <c r="G49" s="212">
        <v>9.7057164731150003</v>
      </c>
      <c r="H49" s="146">
        <v>0.01</v>
      </c>
    </row>
    <row r="50" spans="1:8">
      <c r="A50" s="198" t="s">
        <v>291</v>
      </c>
      <c r="B50" s="201" t="s">
        <v>160</v>
      </c>
      <c r="C50" s="201" t="s">
        <v>292</v>
      </c>
      <c r="D50" s="203">
        <v>6.9154971825266004E-2</v>
      </c>
      <c r="E50" s="210" t="s">
        <v>291</v>
      </c>
      <c r="F50" s="211" t="s">
        <v>292</v>
      </c>
      <c r="G50" s="212">
        <v>1.5292142752810001</v>
      </c>
      <c r="H50" s="146">
        <v>0.01</v>
      </c>
    </row>
    <row r="51" spans="1:8">
      <c r="A51" s="198" t="s">
        <v>293</v>
      </c>
      <c r="B51" s="201" t="s">
        <v>160</v>
      </c>
      <c r="C51" s="201" t="s">
        <v>294</v>
      </c>
      <c r="D51" s="203">
        <v>7.0658936037915801E-2</v>
      </c>
      <c r="E51" s="210" t="s">
        <v>293</v>
      </c>
      <c r="F51" s="211" t="s">
        <v>294</v>
      </c>
      <c r="G51" s="212">
        <v>6.4792249117280001</v>
      </c>
      <c r="H51" s="146">
        <v>0.01</v>
      </c>
    </row>
    <row r="52" spans="1:8">
      <c r="A52" s="198" t="s">
        <v>295</v>
      </c>
      <c r="B52" s="201" t="s">
        <v>160</v>
      </c>
      <c r="C52" s="201" t="s">
        <v>296</v>
      </c>
      <c r="D52" s="203">
        <v>7.3890953490001798E-2</v>
      </c>
      <c r="E52" s="210" t="s">
        <v>295</v>
      </c>
      <c r="F52" s="211" t="s">
        <v>296</v>
      </c>
      <c r="G52" s="212">
        <v>6.6282703164559997</v>
      </c>
      <c r="H52" s="146">
        <v>0.01</v>
      </c>
    </row>
    <row r="53" spans="1:8">
      <c r="A53" s="198" t="s">
        <v>297</v>
      </c>
      <c r="B53" s="201" t="s">
        <v>160</v>
      </c>
      <c r="C53" s="201" t="s">
        <v>298</v>
      </c>
      <c r="D53" s="203">
        <v>6.7304401345328294E-2</v>
      </c>
      <c r="E53" s="210" t="s">
        <v>297</v>
      </c>
      <c r="F53" s="211" t="s">
        <v>298</v>
      </c>
      <c r="G53" s="212">
        <v>5.3671952666170002</v>
      </c>
      <c r="H53" s="146">
        <v>0.01</v>
      </c>
    </row>
    <row r="54" spans="1:8">
      <c r="A54" s="198" t="s">
        <v>299</v>
      </c>
      <c r="B54" s="201" t="s">
        <v>160</v>
      </c>
      <c r="C54" s="201" t="s">
        <v>300</v>
      </c>
      <c r="D54" s="203">
        <v>0.105</v>
      </c>
      <c r="E54" s="210" t="s">
        <v>299</v>
      </c>
      <c r="F54" s="211" t="s">
        <v>300</v>
      </c>
      <c r="G54" s="212">
        <v>10.5</v>
      </c>
      <c r="H54" s="146">
        <v>0.01</v>
      </c>
    </row>
    <row r="55" spans="1:8">
      <c r="A55" s="198" t="s">
        <v>301</v>
      </c>
      <c r="B55" s="201" t="s">
        <v>160</v>
      </c>
      <c r="C55" s="201" t="s">
        <v>302</v>
      </c>
      <c r="D55" s="203">
        <v>6.7391692610600393E-2</v>
      </c>
      <c r="E55" s="210" t="s">
        <v>301</v>
      </c>
      <c r="F55" s="211" t="s">
        <v>302</v>
      </c>
      <c r="G55" s="212">
        <v>4.3424049774439997</v>
      </c>
      <c r="H55" s="146">
        <v>0.01</v>
      </c>
    </row>
    <row r="56" spans="1:8">
      <c r="A56" s="198" t="s">
        <v>303</v>
      </c>
      <c r="B56" s="201" t="s">
        <v>160</v>
      </c>
      <c r="C56" s="201" t="s">
        <v>304</v>
      </c>
      <c r="D56" s="203">
        <v>4.4891011720672704E-2</v>
      </c>
      <c r="E56" s="210" t="s">
        <v>303</v>
      </c>
      <c r="F56" s="211" t="s">
        <v>304</v>
      </c>
      <c r="G56" s="212">
        <v>8.4722221781960005</v>
      </c>
      <c r="H56" s="146">
        <v>0.01</v>
      </c>
    </row>
    <row r="57" spans="1:8">
      <c r="A57" s="198" t="s">
        <v>305</v>
      </c>
      <c r="B57" s="201" t="s">
        <v>160</v>
      </c>
      <c r="C57" s="201" t="s">
        <v>306</v>
      </c>
      <c r="D57" s="203">
        <v>3.7474972205918902E-2</v>
      </c>
      <c r="E57" s="210" t="s">
        <v>305</v>
      </c>
      <c r="F57" s="211" t="s">
        <v>306</v>
      </c>
      <c r="G57" s="212">
        <v>2.6492695217139999</v>
      </c>
      <c r="H57" s="146">
        <v>0.01</v>
      </c>
    </row>
    <row r="58" spans="1:8">
      <c r="A58" s="198" t="s">
        <v>307</v>
      </c>
      <c r="B58" s="201" t="s">
        <v>160</v>
      </c>
      <c r="C58" s="201" t="s">
        <v>308</v>
      </c>
      <c r="D58" s="203">
        <v>6.1912247022489299E-2</v>
      </c>
      <c r="E58" s="210" t="s">
        <v>307</v>
      </c>
      <c r="F58" s="211" t="s">
        <v>308</v>
      </c>
      <c r="G58" s="212">
        <v>6.3217557997989999</v>
      </c>
      <c r="H58" s="146">
        <v>0.01</v>
      </c>
    </row>
    <row r="59" spans="1:8">
      <c r="A59" s="198" t="s">
        <v>309</v>
      </c>
      <c r="B59" s="201" t="s">
        <v>160</v>
      </c>
      <c r="C59" s="201" t="s">
        <v>310</v>
      </c>
      <c r="D59" s="203">
        <v>6.7967619390362208E-2</v>
      </c>
      <c r="E59" s="210" t="s">
        <v>309</v>
      </c>
      <c r="F59" s="211" t="s">
        <v>310</v>
      </c>
      <c r="G59" s="212">
        <v>6.3525137031309997</v>
      </c>
      <c r="H59" s="146">
        <v>0.01</v>
      </c>
    </row>
    <row r="60" spans="1:8">
      <c r="A60" s="198" t="s">
        <v>311</v>
      </c>
      <c r="B60" s="201" t="s">
        <v>160</v>
      </c>
      <c r="C60" s="201" t="s">
        <v>312</v>
      </c>
      <c r="D60" s="203">
        <v>5.1354022255502896E-2</v>
      </c>
      <c r="E60" s="210" t="s">
        <v>311</v>
      </c>
      <c r="F60" s="211" t="s">
        <v>312</v>
      </c>
      <c r="G60" s="212">
        <v>3.6935156929300001</v>
      </c>
      <c r="H60" s="146">
        <v>0.01</v>
      </c>
    </row>
    <row r="61" spans="1:8">
      <c r="A61" s="198" t="s">
        <v>313</v>
      </c>
      <c r="B61" s="201" t="s">
        <v>160</v>
      </c>
      <c r="C61" s="201" t="s">
        <v>314</v>
      </c>
      <c r="D61" s="203">
        <v>3.75042079472689E-2</v>
      </c>
      <c r="E61" s="210" t="s">
        <v>313</v>
      </c>
      <c r="F61" s="211" t="s">
        <v>314</v>
      </c>
      <c r="G61" s="212">
        <v>5.656771814292</v>
      </c>
      <c r="H61" s="146">
        <v>0.01</v>
      </c>
    </row>
    <row r="62" spans="1:8">
      <c r="A62" s="198" t="s">
        <v>315</v>
      </c>
      <c r="B62" s="201" t="s">
        <v>160</v>
      </c>
      <c r="C62" s="201" t="s">
        <v>316</v>
      </c>
      <c r="D62" s="203">
        <v>0.105</v>
      </c>
      <c r="E62" s="210" t="s">
        <v>315</v>
      </c>
      <c r="F62" s="211" t="s">
        <v>316</v>
      </c>
      <c r="G62" s="212">
        <v>9.8707371309820005</v>
      </c>
      <c r="H62" s="146">
        <v>0.01</v>
      </c>
    </row>
    <row r="63" spans="1:8">
      <c r="A63" s="198" t="s">
        <v>317</v>
      </c>
      <c r="B63" s="201" t="s">
        <v>160</v>
      </c>
      <c r="C63" s="201" t="s">
        <v>318</v>
      </c>
      <c r="D63" s="203">
        <v>8.5373737109503398E-2</v>
      </c>
      <c r="E63" s="210" t="s">
        <v>317</v>
      </c>
      <c r="F63" s="211" t="s">
        <v>318</v>
      </c>
      <c r="G63" s="212">
        <v>9.2396089352539992</v>
      </c>
      <c r="H63" s="146">
        <v>0.01</v>
      </c>
    </row>
    <row r="64" spans="1:8">
      <c r="A64" s="198" t="s">
        <v>319</v>
      </c>
      <c r="B64" s="201" t="s">
        <v>160</v>
      </c>
      <c r="C64" s="201" t="s">
        <v>320</v>
      </c>
      <c r="D64" s="203">
        <v>4.6333508570075205E-2</v>
      </c>
      <c r="E64" s="210" t="s">
        <v>319</v>
      </c>
      <c r="F64" s="211" t="s">
        <v>320</v>
      </c>
      <c r="G64" s="212">
        <v>3.7606054490109999</v>
      </c>
      <c r="H64" s="146">
        <v>0.01</v>
      </c>
    </row>
    <row r="65" spans="1:8">
      <c r="A65" s="198" t="s">
        <v>321</v>
      </c>
      <c r="B65" s="201" t="s">
        <v>159</v>
      </c>
      <c r="C65" s="201" t="s">
        <v>322</v>
      </c>
      <c r="D65" s="203">
        <v>4.9714532541174201E-2</v>
      </c>
      <c r="E65" s="210" t="s">
        <v>321</v>
      </c>
      <c r="F65" s="211" t="s">
        <v>322</v>
      </c>
      <c r="G65" s="212">
        <v>4.6703585283729998</v>
      </c>
      <c r="H65" s="146">
        <v>0.01</v>
      </c>
    </row>
    <row r="66" spans="1:8">
      <c r="A66" s="198" t="s">
        <v>323</v>
      </c>
      <c r="B66" s="201" t="s">
        <v>159</v>
      </c>
      <c r="C66" s="201" t="s">
        <v>571</v>
      </c>
      <c r="D66" s="203">
        <v>3.2148927743598101E-2</v>
      </c>
      <c r="E66" s="210" t="s">
        <v>323</v>
      </c>
      <c r="F66" s="211" t="s">
        <v>324</v>
      </c>
      <c r="G66" s="212">
        <v>1.99335784702</v>
      </c>
      <c r="H66" s="146">
        <v>0.01</v>
      </c>
    </row>
    <row r="67" spans="1:8">
      <c r="A67" s="198" t="s">
        <v>325</v>
      </c>
      <c r="B67" s="201" t="s">
        <v>159</v>
      </c>
      <c r="C67" s="201" t="s">
        <v>326</v>
      </c>
      <c r="D67" s="203">
        <v>3.5332100019812497E-2</v>
      </c>
      <c r="E67" s="210" t="s">
        <v>325</v>
      </c>
      <c r="F67" s="211" t="s">
        <v>326</v>
      </c>
      <c r="G67" s="212">
        <v>3.8929478293659998</v>
      </c>
      <c r="H67" s="146">
        <v>0.01</v>
      </c>
    </row>
    <row r="68" spans="1:8">
      <c r="A68" s="198" t="s">
        <v>327</v>
      </c>
      <c r="B68" s="201" t="s">
        <v>158</v>
      </c>
      <c r="C68" s="201" t="s">
        <v>328</v>
      </c>
      <c r="D68" s="203">
        <v>3.5161757798891601E-2</v>
      </c>
      <c r="E68" s="210" t="s">
        <v>327</v>
      </c>
      <c r="F68" s="211" t="s">
        <v>328</v>
      </c>
      <c r="G68" s="212">
        <v>3.3488615814270002</v>
      </c>
      <c r="H68" s="146">
        <v>0.01</v>
      </c>
    </row>
    <row r="69" spans="1:8">
      <c r="A69" s="198" t="s">
        <v>329</v>
      </c>
      <c r="B69" s="201" t="s">
        <v>158</v>
      </c>
      <c r="C69" s="201" t="s">
        <v>330</v>
      </c>
      <c r="D69" s="203">
        <v>6.0897573026146998E-2</v>
      </c>
      <c r="E69" s="210" t="s">
        <v>329</v>
      </c>
      <c r="F69" s="211" t="s">
        <v>330</v>
      </c>
      <c r="G69" s="212">
        <v>4.7671144545270003</v>
      </c>
      <c r="H69" s="146">
        <v>0.01</v>
      </c>
    </row>
    <row r="70" spans="1:8">
      <c r="A70" s="198" t="s">
        <v>331</v>
      </c>
      <c r="B70" s="201" t="s">
        <v>158</v>
      </c>
      <c r="C70" s="201" t="s">
        <v>332</v>
      </c>
      <c r="D70" s="203">
        <v>8.5308151364654902E-2</v>
      </c>
      <c r="E70" s="210" t="s">
        <v>331</v>
      </c>
      <c r="F70" s="211" t="s">
        <v>332</v>
      </c>
      <c r="G70" s="212">
        <v>7.2140506480789997</v>
      </c>
      <c r="H70" s="146">
        <v>0.01</v>
      </c>
    </row>
    <row r="71" spans="1:8">
      <c r="A71" s="198" t="s">
        <v>333</v>
      </c>
      <c r="B71" s="201" t="s">
        <v>157</v>
      </c>
      <c r="C71" s="201" t="s">
        <v>334</v>
      </c>
      <c r="D71" s="203">
        <v>9.6737985292139506E-2</v>
      </c>
      <c r="E71" s="210" t="s">
        <v>333</v>
      </c>
      <c r="F71" s="211" t="s">
        <v>334</v>
      </c>
      <c r="G71" s="212">
        <v>6.7294720735369999</v>
      </c>
      <c r="H71" s="146">
        <v>0.01</v>
      </c>
    </row>
    <row r="72" spans="1:8">
      <c r="A72" s="198" t="s">
        <v>335</v>
      </c>
      <c r="B72" s="201" t="s">
        <v>156</v>
      </c>
      <c r="C72" s="201" t="s">
        <v>336</v>
      </c>
      <c r="D72" s="203">
        <v>4.2726126180960396E-2</v>
      </c>
      <c r="E72" s="210" t="s">
        <v>335</v>
      </c>
      <c r="F72" s="211" t="s">
        <v>336</v>
      </c>
      <c r="G72" s="212">
        <v>3.590980633334</v>
      </c>
      <c r="H72" s="146">
        <v>0.01</v>
      </c>
    </row>
    <row r="73" spans="1:8">
      <c r="A73" s="198" t="s">
        <v>337</v>
      </c>
      <c r="B73" s="201" t="s">
        <v>156</v>
      </c>
      <c r="C73" s="201" t="s">
        <v>338</v>
      </c>
      <c r="D73" s="203">
        <v>-8.5677644338375599E-3</v>
      </c>
      <c r="E73" s="210" t="s">
        <v>337</v>
      </c>
      <c r="F73" s="211" t="s">
        <v>338</v>
      </c>
      <c r="G73" s="212">
        <v>0.94961012845600001</v>
      </c>
      <c r="H73" s="146">
        <v>0.01</v>
      </c>
    </row>
    <row r="74" spans="1:8">
      <c r="A74" s="198" t="s">
        <v>339</v>
      </c>
      <c r="B74" s="201" t="s">
        <v>155</v>
      </c>
      <c r="C74" s="201" t="s">
        <v>572</v>
      </c>
      <c r="D74" s="203">
        <v>0.10275403012649999</v>
      </c>
      <c r="E74" s="210" t="s">
        <v>339</v>
      </c>
      <c r="F74" s="211" t="s">
        <v>340</v>
      </c>
      <c r="G74" s="212">
        <v>4.2741517894900003</v>
      </c>
      <c r="H74" s="146">
        <v>0.01</v>
      </c>
    </row>
    <row r="75" spans="1:8">
      <c r="A75" s="198" t="s">
        <v>341</v>
      </c>
      <c r="B75" s="201" t="s">
        <v>154</v>
      </c>
      <c r="C75" s="201" t="s">
        <v>573</v>
      </c>
      <c r="D75" s="203">
        <v>6.0774661172088899E-2</v>
      </c>
      <c r="E75" s="210" t="s">
        <v>341</v>
      </c>
      <c r="F75" s="211" t="s">
        <v>342</v>
      </c>
      <c r="G75" s="212">
        <v>5.5923839052820004</v>
      </c>
      <c r="H75" s="146">
        <v>0.01</v>
      </c>
    </row>
    <row r="76" spans="1:8">
      <c r="A76" s="198" t="s">
        <v>343</v>
      </c>
      <c r="B76" s="201" t="s">
        <v>153</v>
      </c>
      <c r="C76" s="201" t="s">
        <v>344</v>
      </c>
      <c r="D76" s="203">
        <v>7.1652702574180105E-2</v>
      </c>
      <c r="E76" s="210" t="s">
        <v>343</v>
      </c>
      <c r="F76" s="211" t="s">
        <v>344</v>
      </c>
      <c r="G76" s="212">
        <v>9.2589140906690002</v>
      </c>
      <c r="H76" s="146">
        <v>0.01</v>
      </c>
    </row>
    <row r="77" spans="1:8">
      <c r="A77" s="198" t="s">
        <v>345</v>
      </c>
      <c r="B77" s="201" t="s">
        <v>153</v>
      </c>
      <c r="C77" s="201" t="s">
        <v>346</v>
      </c>
      <c r="D77" s="203">
        <v>0.105</v>
      </c>
      <c r="E77" s="210" t="s">
        <v>345</v>
      </c>
      <c r="F77" s="211" t="s">
        <v>346</v>
      </c>
      <c r="G77" s="212">
        <v>10.5</v>
      </c>
      <c r="H77" s="146">
        <v>0.01</v>
      </c>
    </row>
    <row r="78" spans="1:8">
      <c r="A78" s="198" t="s">
        <v>347</v>
      </c>
      <c r="B78" s="201" t="s">
        <v>152</v>
      </c>
      <c r="C78" s="201" t="s">
        <v>574</v>
      </c>
      <c r="D78" s="203">
        <v>6.2527024599314404E-2</v>
      </c>
      <c r="E78" s="210" t="s">
        <v>347</v>
      </c>
      <c r="F78" s="211" t="s">
        <v>348</v>
      </c>
      <c r="G78" s="212">
        <v>6.6652888540530002</v>
      </c>
      <c r="H78" s="146">
        <v>0.01</v>
      </c>
    </row>
    <row r="79" spans="1:8">
      <c r="A79" s="198" t="s">
        <v>349</v>
      </c>
      <c r="B79" s="201" t="s">
        <v>151</v>
      </c>
      <c r="C79" s="201" t="s">
        <v>350</v>
      </c>
      <c r="D79" s="203">
        <v>5.6846215094525601E-2</v>
      </c>
      <c r="E79" s="210" t="s">
        <v>349</v>
      </c>
      <c r="F79" s="211" t="s">
        <v>350</v>
      </c>
      <c r="G79" s="212">
        <v>5.3697876228319998</v>
      </c>
      <c r="H79" s="146">
        <v>0.01</v>
      </c>
    </row>
    <row r="80" spans="1:8">
      <c r="A80" s="198" t="s">
        <v>351</v>
      </c>
      <c r="B80" s="201" t="s">
        <v>150</v>
      </c>
      <c r="C80" s="201" t="s">
        <v>352</v>
      </c>
      <c r="D80" s="203">
        <v>5.22711782288688E-2</v>
      </c>
      <c r="E80" s="210" t="s">
        <v>351</v>
      </c>
      <c r="F80" s="211" t="s">
        <v>352</v>
      </c>
      <c r="G80" s="212">
        <v>5.0923606750779999</v>
      </c>
      <c r="H80" s="146">
        <v>0.01</v>
      </c>
    </row>
    <row r="81" spans="1:8">
      <c r="A81" s="198" t="s">
        <v>353</v>
      </c>
      <c r="B81" s="201" t="s">
        <v>150</v>
      </c>
      <c r="C81" s="201" t="s">
        <v>354</v>
      </c>
      <c r="D81" s="203">
        <v>8.6260624724304111E-2</v>
      </c>
      <c r="E81" s="210" t="s">
        <v>353</v>
      </c>
      <c r="F81" s="211" t="s">
        <v>354</v>
      </c>
      <c r="G81" s="212">
        <v>10.193020762742</v>
      </c>
      <c r="H81" s="146">
        <v>0.01</v>
      </c>
    </row>
    <row r="82" spans="1:8">
      <c r="A82" s="198" t="s">
        <v>355</v>
      </c>
      <c r="B82" s="201" t="s">
        <v>149</v>
      </c>
      <c r="C82" s="201" t="s">
        <v>356</v>
      </c>
      <c r="D82" s="203">
        <v>6.0264952408794301E-2</v>
      </c>
      <c r="E82" s="210" t="s">
        <v>355</v>
      </c>
      <c r="F82" s="211" t="s">
        <v>356</v>
      </c>
      <c r="G82" s="212">
        <v>6.6277250985389999</v>
      </c>
      <c r="H82" s="146">
        <v>0.01</v>
      </c>
    </row>
    <row r="83" spans="1:8">
      <c r="A83" s="198" t="s">
        <v>357</v>
      </c>
      <c r="B83" s="201" t="s">
        <v>149</v>
      </c>
      <c r="C83" s="201" t="s">
        <v>358</v>
      </c>
      <c r="D83" s="203">
        <v>5.6159583494668104E-2</v>
      </c>
      <c r="E83" s="210" t="s">
        <v>357</v>
      </c>
      <c r="F83" s="211" t="s">
        <v>358</v>
      </c>
      <c r="G83" s="212">
        <v>4.3466279577969997</v>
      </c>
      <c r="H83" s="146">
        <v>0.01</v>
      </c>
    </row>
    <row r="84" spans="1:8">
      <c r="A84" s="198" t="s">
        <v>359</v>
      </c>
      <c r="B84" s="201" t="s">
        <v>149</v>
      </c>
      <c r="C84" s="201" t="s">
        <v>360</v>
      </c>
      <c r="D84" s="203">
        <v>9.6508463641007194E-3</v>
      </c>
      <c r="E84" s="210" t="s">
        <v>359</v>
      </c>
      <c r="F84" s="211" t="s">
        <v>360</v>
      </c>
      <c r="G84" s="212">
        <v>0.31434064471700002</v>
      </c>
      <c r="H84" s="146">
        <v>0.01</v>
      </c>
    </row>
    <row r="85" spans="1:8">
      <c r="A85" s="198" t="s">
        <v>361</v>
      </c>
      <c r="B85" s="201" t="s">
        <v>149</v>
      </c>
      <c r="C85" s="201" t="s">
        <v>362</v>
      </c>
      <c r="D85" s="203">
        <v>8.6665264909528097E-2</v>
      </c>
      <c r="E85" s="210" t="s">
        <v>361</v>
      </c>
      <c r="F85" s="211" t="s">
        <v>362</v>
      </c>
      <c r="G85" s="212">
        <v>6.6745818904789997</v>
      </c>
      <c r="H85" s="146">
        <v>0.01</v>
      </c>
    </row>
    <row r="86" spans="1:8">
      <c r="A86" s="198" t="s">
        <v>363</v>
      </c>
      <c r="B86" s="201" t="s">
        <v>149</v>
      </c>
      <c r="C86" s="201" t="s">
        <v>364</v>
      </c>
      <c r="D86" s="203">
        <v>1.37858228287733E-2</v>
      </c>
      <c r="E86" s="210" t="s">
        <v>363</v>
      </c>
      <c r="F86" s="211" t="s">
        <v>364</v>
      </c>
      <c r="G86" s="212">
        <v>1.879464951571</v>
      </c>
      <c r="H86" s="146">
        <v>0.01</v>
      </c>
    </row>
    <row r="87" spans="1:8">
      <c r="A87" s="198" t="s">
        <v>365</v>
      </c>
      <c r="B87" s="201" t="s">
        <v>148</v>
      </c>
      <c r="C87" s="201" t="s">
        <v>366</v>
      </c>
      <c r="D87" s="203">
        <v>1.8193204385526199E-2</v>
      </c>
      <c r="E87" s="210" t="s">
        <v>365</v>
      </c>
      <c r="F87" s="211" t="s">
        <v>366</v>
      </c>
      <c r="G87" s="212">
        <v>2.0854199710330001</v>
      </c>
      <c r="H87" s="146">
        <v>0.01</v>
      </c>
    </row>
    <row r="88" spans="1:8">
      <c r="A88" s="198" t="s">
        <v>367</v>
      </c>
      <c r="B88" s="201" t="s">
        <v>147</v>
      </c>
      <c r="C88" s="201" t="s">
        <v>368</v>
      </c>
      <c r="D88" s="203">
        <v>8.2900691845231189E-2</v>
      </c>
      <c r="E88" s="210" t="s">
        <v>367</v>
      </c>
      <c r="F88" s="211" t="s">
        <v>368</v>
      </c>
      <c r="G88" s="212">
        <v>10.5</v>
      </c>
      <c r="H88" s="146">
        <v>0.01</v>
      </c>
    </row>
    <row r="89" spans="1:8">
      <c r="A89" s="198" t="s">
        <v>369</v>
      </c>
      <c r="B89" s="201" t="s">
        <v>147</v>
      </c>
      <c r="C89" s="201" t="s">
        <v>370</v>
      </c>
      <c r="D89" s="203">
        <v>6.8134551663139198E-2</v>
      </c>
      <c r="E89" s="210" t="s">
        <v>369</v>
      </c>
      <c r="F89" s="211" t="s">
        <v>370</v>
      </c>
      <c r="G89" s="212">
        <v>7.0285838171880002</v>
      </c>
      <c r="H89" s="146">
        <v>0.01</v>
      </c>
    </row>
    <row r="90" spans="1:8">
      <c r="A90" s="198" t="s">
        <v>371</v>
      </c>
      <c r="B90" s="201" t="s">
        <v>147</v>
      </c>
      <c r="C90" s="201" t="s">
        <v>372</v>
      </c>
      <c r="D90" s="203">
        <v>7.0441381914814E-2</v>
      </c>
      <c r="E90" s="210" t="s">
        <v>371</v>
      </c>
      <c r="F90" s="211" t="s">
        <v>372</v>
      </c>
      <c r="G90" s="212">
        <v>7.1570494345149998</v>
      </c>
      <c r="H90" s="146">
        <v>0.01</v>
      </c>
    </row>
    <row r="91" spans="1:8">
      <c r="A91" s="198" t="s">
        <v>373</v>
      </c>
      <c r="B91" s="201" t="s">
        <v>146</v>
      </c>
      <c r="C91" s="201" t="s">
        <v>374</v>
      </c>
      <c r="D91" s="203">
        <v>7.3128963031330207E-2</v>
      </c>
      <c r="E91" s="210" t="s">
        <v>373</v>
      </c>
      <c r="F91" s="211" t="s">
        <v>374</v>
      </c>
      <c r="G91" s="212">
        <v>2.2876420930400001</v>
      </c>
      <c r="H91" s="146">
        <v>0.01</v>
      </c>
    </row>
    <row r="92" spans="1:8">
      <c r="A92" s="198" t="s">
        <v>375</v>
      </c>
      <c r="B92" s="201" t="s">
        <v>146</v>
      </c>
      <c r="C92" s="201" t="s">
        <v>575</v>
      </c>
      <c r="D92" s="203">
        <v>3.8990397610453198E-2</v>
      </c>
      <c r="E92" s="210" t="s">
        <v>375</v>
      </c>
      <c r="F92" s="211" t="s">
        <v>376</v>
      </c>
      <c r="G92" s="212">
        <v>4.6823234179800002</v>
      </c>
      <c r="H92" s="146">
        <v>0.01</v>
      </c>
    </row>
    <row r="93" spans="1:8">
      <c r="A93" s="198" t="s">
        <v>377</v>
      </c>
      <c r="B93" s="201" t="s">
        <v>146</v>
      </c>
      <c r="C93" s="201" t="s">
        <v>576</v>
      </c>
      <c r="D93" s="203">
        <v>6.9161627546584198E-2</v>
      </c>
      <c r="E93" s="210" t="s">
        <v>377</v>
      </c>
      <c r="F93" s="211" t="s">
        <v>378</v>
      </c>
      <c r="G93" s="212">
        <v>5.0531455268869996</v>
      </c>
      <c r="H93" s="146">
        <v>0.01</v>
      </c>
    </row>
    <row r="94" spans="1:8">
      <c r="A94" s="198" t="s">
        <v>379</v>
      </c>
      <c r="B94" s="201" t="s">
        <v>145</v>
      </c>
      <c r="C94" s="201" t="s">
        <v>380</v>
      </c>
      <c r="D94" s="203">
        <v>9.5359477393571201E-2</v>
      </c>
      <c r="E94" s="210" t="s">
        <v>379</v>
      </c>
      <c r="F94" s="211" t="s">
        <v>380</v>
      </c>
      <c r="G94" s="212">
        <v>7.2285648894590002</v>
      </c>
      <c r="H94" s="146">
        <v>0.01</v>
      </c>
    </row>
    <row r="95" spans="1:8">
      <c r="A95" s="198" t="s">
        <v>381</v>
      </c>
      <c r="B95" s="201" t="s">
        <v>145</v>
      </c>
      <c r="C95" s="201" t="s">
        <v>382</v>
      </c>
      <c r="D95" s="203">
        <v>6.4603536556354396E-2</v>
      </c>
      <c r="E95" s="210" t="s">
        <v>381</v>
      </c>
      <c r="F95" s="211" t="s">
        <v>382</v>
      </c>
      <c r="G95" s="212">
        <v>4.9021770341849997</v>
      </c>
      <c r="H95" s="146">
        <v>0.01</v>
      </c>
    </row>
    <row r="96" spans="1:8">
      <c r="A96" s="198" t="s">
        <v>383</v>
      </c>
      <c r="B96" s="201" t="s">
        <v>145</v>
      </c>
      <c r="C96" s="201" t="s">
        <v>384</v>
      </c>
      <c r="D96" s="203">
        <v>8.346866084521111E-2</v>
      </c>
      <c r="E96" s="210" t="s">
        <v>383</v>
      </c>
      <c r="F96" s="211" t="s">
        <v>384</v>
      </c>
      <c r="G96" s="212">
        <v>8.2123173854410005</v>
      </c>
      <c r="H96" s="146">
        <v>0.01</v>
      </c>
    </row>
    <row r="97" spans="1:8">
      <c r="A97" s="198" t="s">
        <v>385</v>
      </c>
      <c r="B97" s="201" t="s">
        <v>145</v>
      </c>
      <c r="C97" s="201" t="s">
        <v>386</v>
      </c>
      <c r="D97" s="203">
        <v>8.7350089962784511E-2</v>
      </c>
      <c r="E97" s="210" t="s">
        <v>385</v>
      </c>
      <c r="F97" s="211" t="s">
        <v>386</v>
      </c>
      <c r="G97" s="212">
        <v>10.409181708149999</v>
      </c>
      <c r="H97" s="146">
        <v>0.01</v>
      </c>
    </row>
    <row r="98" spans="1:8">
      <c r="A98" s="198" t="s">
        <v>387</v>
      </c>
      <c r="B98" s="201" t="s">
        <v>145</v>
      </c>
      <c r="C98" s="201" t="s">
        <v>388</v>
      </c>
      <c r="D98" s="203">
        <v>0.105</v>
      </c>
      <c r="E98" s="210" t="s">
        <v>387</v>
      </c>
      <c r="F98" s="211" t="s">
        <v>388</v>
      </c>
      <c r="G98" s="212">
        <v>10.5</v>
      </c>
      <c r="H98" s="146">
        <v>0.01</v>
      </c>
    </row>
    <row r="99" spans="1:8">
      <c r="A99" s="198" t="s">
        <v>389</v>
      </c>
      <c r="B99" s="201" t="s">
        <v>145</v>
      </c>
      <c r="C99" s="201" t="s">
        <v>390</v>
      </c>
      <c r="D99" s="203">
        <v>3.912857680542E-2</v>
      </c>
      <c r="E99" s="210" t="s">
        <v>389</v>
      </c>
      <c r="F99" s="211" t="s">
        <v>390</v>
      </c>
      <c r="G99" s="212">
        <v>4.5958470228179999</v>
      </c>
      <c r="H99" s="146">
        <v>0.01</v>
      </c>
    </row>
    <row r="100" spans="1:8">
      <c r="A100" s="198" t="s">
        <v>391</v>
      </c>
      <c r="B100" s="201" t="s">
        <v>144</v>
      </c>
      <c r="C100" s="201" t="s">
        <v>392</v>
      </c>
      <c r="D100" s="203">
        <v>5.8884610427871499E-2</v>
      </c>
      <c r="E100" s="210" t="s">
        <v>391</v>
      </c>
      <c r="F100" s="211" t="s">
        <v>392</v>
      </c>
      <c r="G100" s="212">
        <v>4.3875552558599997</v>
      </c>
      <c r="H100" s="146">
        <v>0.01</v>
      </c>
    </row>
    <row r="101" spans="1:8">
      <c r="A101" s="198" t="s">
        <v>393</v>
      </c>
      <c r="B101" s="201" t="s">
        <v>144</v>
      </c>
      <c r="C101" s="201" t="s">
        <v>394</v>
      </c>
      <c r="D101" s="203">
        <v>6.7951838888479998E-2</v>
      </c>
      <c r="E101" s="210" t="s">
        <v>393</v>
      </c>
      <c r="F101" s="211" t="s">
        <v>394</v>
      </c>
      <c r="G101" s="212">
        <v>5.9408248755789996</v>
      </c>
      <c r="H101" s="146">
        <v>0.01</v>
      </c>
    </row>
    <row r="102" spans="1:8">
      <c r="A102" s="198" t="s">
        <v>395</v>
      </c>
      <c r="B102" s="201" t="s">
        <v>144</v>
      </c>
      <c r="C102" s="201" t="s">
        <v>396</v>
      </c>
      <c r="D102" s="203">
        <v>1.4398393473205699E-2</v>
      </c>
      <c r="E102" s="210" t="s">
        <v>395</v>
      </c>
      <c r="F102" s="211" t="s">
        <v>396</v>
      </c>
      <c r="G102" s="212">
        <v>1.350067826099</v>
      </c>
      <c r="H102" s="146">
        <v>0.01</v>
      </c>
    </row>
    <row r="103" spans="1:8">
      <c r="A103" s="198" t="s">
        <v>397</v>
      </c>
      <c r="B103" s="201" t="s">
        <v>143</v>
      </c>
      <c r="C103" s="201" t="s">
        <v>398</v>
      </c>
      <c r="D103" s="203">
        <v>1.0584848598877501E-2</v>
      </c>
      <c r="E103" s="210" t="s">
        <v>397</v>
      </c>
      <c r="F103" s="211" t="s">
        <v>398</v>
      </c>
      <c r="G103" s="212">
        <v>2.6628191208560001</v>
      </c>
      <c r="H103" s="146">
        <v>0.01</v>
      </c>
    </row>
    <row r="104" spans="1:8">
      <c r="A104" s="198" t="s">
        <v>399</v>
      </c>
      <c r="B104" s="201" t="s">
        <v>143</v>
      </c>
      <c r="C104" s="201" t="s">
        <v>400</v>
      </c>
      <c r="D104" s="203">
        <v>0.105</v>
      </c>
      <c r="E104" s="210" t="s">
        <v>399</v>
      </c>
      <c r="F104" s="211" t="s">
        <v>400</v>
      </c>
      <c r="G104" s="212">
        <v>6.8590598432079997</v>
      </c>
      <c r="H104" s="146">
        <v>0.01</v>
      </c>
    </row>
    <row r="105" spans="1:8">
      <c r="A105" s="198" t="s">
        <v>401</v>
      </c>
      <c r="B105" s="201" t="s">
        <v>143</v>
      </c>
      <c r="C105" s="201" t="s">
        <v>402</v>
      </c>
      <c r="D105" s="203">
        <v>2.1508330698874197E-2</v>
      </c>
      <c r="E105" s="210" t="s">
        <v>401</v>
      </c>
      <c r="F105" s="211" t="s">
        <v>402</v>
      </c>
      <c r="G105" s="212">
        <v>1.8512912918710001</v>
      </c>
      <c r="H105" s="146">
        <v>0.01</v>
      </c>
    </row>
    <row r="106" spans="1:8">
      <c r="A106" s="198" t="s">
        <v>403</v>
      </c>
      <c r="B106" s="201" t="s">
        <v>143</v>
      </c>
      <c r="C106" s="201" t="s">
        <v>404</v>
      </c>
      <c r="D106" s="203">
        <v>6.32371882082257E-2</v>
      </c>
      <c r="E106" s="210" t="s">
        <v>403</v>
      </c>
      <c r="F106" s="211" t="s">
        <v>404</v>
      </c>
      <c r="G106" s="212">
        <v>8.7383668163500001</v>
      </c>
      <c r="H106" s="146">
        <v>0.01</v>
      </c>
    </row>
    <row r="107" spans="1:8">
      <c r="A107" s="198" t="s">
        <v>405</v>
      </c>
      <c r="B107" s="201" t="s">
        <v>142</v>
      </c>
      <c r="C107" s="201" t="s">
        <v>406</v>
      </c>
      <c r="D107" s="203">
        <v>6.0664276941435495E-2</v>
      </c>
      <c r="E107" s="210" t="s">
        <v>405</v>
      </c>
      <c r="F107" s="211" t="s">
        <v>406</v>
      </c>
      <c r="G107" s="212">
        <v>7.247573336246</v>
      </c>
      <c r="H107" s="146">
        <v>0.01</v>
      </c>
    </row>
    <row r="108" spans="1:8">
      <c r="A108" s="198" t="s">
        <v>407</v>
      </c>
      <c r="B108" s="201" t="s">
        <v>142</v>
      </c>
      <c r="C108" s="201" t="s">
        <v>408</v>
      </c>
      <c r="D108" s="203">
        <v>4.5417115666169801E-2</v>
      </c>
      <c r="E108" s="210" t="s">
        <v>407</v>
      </c>
      <c r="F108" s="211" t="s">
        <v>408</v>
      </c>
      <c r="G108" s="212">
        <v>6.0733606657110002</v>
      </c>
      <c r="H108" s="146">
        <v>0.01</v>
      </c>
    </row>
    <row r="109" spans="1:8">
      <c r="A109" s="198" t="s">
        <v>409</v>
      </c>
      <c r="B109" s="201" t="s">
        <v>142</v>
      </c>
      <c r="C109" s="201" t="s">
        <v>410</v>
      </c>
      <c r="D109" s="203">
        <v>0.105</v>
      </c>
      <c r="E109" s="210" t="s">
        <v>409</v>
      </c>
      <c r="F109" s="211" t="s">
        <v>410</v>
      </c>
      <c r="G109" s="212">
        <v>1.995846414908</v>
      </c>
      <c r="H109" s="146">
        <v>0.01</v>
      </c>
    </row>
    <row r="110" spans="1:8">
      <c r="A110" s="198" t="s">
        <v>411</v>
      </c>
      <c r="B110" s="201" t="s">
        <v>141</v>
      </c>
      <c r="C110" s="201" t="s">
        <v>577</v>
      </c>
      <c r="D110" s="203">
        <v>0.105</v>
      </c>
      <c r="E110" s="210" t="s">
        <v>411</v>
      </c>
      <c r="F110" s="211" t="s">
        <v>412</v>
      </c>
      <c r="G110" s="212">
        <v>10.5</v>
      </c>
      <c r="H110" s="146">
        <v>0.01</v>
      </c>
    </row>
    <row r="111" spans="1:8">
      <c r="A111" s="198" t="s">
        <v>413</v>
      </c>
      <c r="B111" s="201" t="s">
        <v>140</v>
      </c>
      <c r="C111" s="201" t="s">
        <v>578</v>
      </c>
      <c r="D111" s="203">
        <v>2.6047838134486998E-2</v>
      </c>
      <c r="E111" s="210" t="s">
        <v>413</v>
      </c>
      <c r="F111" s="211" t="s">
        <v>414</v>
      </c>
      <c r="G111" s="212">
        <v>0.65396517607799998</v>
      </c>
      <c r="H111" s="146">
        <v>0.01</v>
      </c>
    </row>
    <row r="112" spans="1:8">
      <c r="A112" s="198" t="s">
        <v>415</v>
      </c>
      <c r="B112" s="201" t="s">
        <v>139</v>
      </c>
      <c r="C112" s="201" t="s">
        <v>416</v>
      </c>
      <c r="D112" s="203">
        <v>2.03520151301354E-2</v>
      </c>
      <c r="E112" s="210" t="s">
        <v>415</v>
      </c>
      <c r="F112" s="211" t="s">
        <v>416</v>
      </c>
      <c r="G112" s="212">
        <v>6.8903500646970004</v>
      </c>
      <c r="H112" s="146">
        <v>0.01</v>
      </c>
    </row>
    <row r="113" spans="1:8">
      <c r="A113" s="198" t="s">
        <v>417</v>
      </c>
      <c r="B113" s="201" t="s">
        <v>139</v>
      </c>
      <c r="C113" s="201" t="s">
        <v>418</v>
      </c>
      <c r="D113" s="203">
        <v>6.64883795001808E-2</v>
      </c>
      <c r="E113" s="210" t="s">
        <v>417</v>
      </c>
      <c r="F113" s="211" t="s">
        <v>418</v>
      </c>
      <c r="G113" s="212">
        <v>3.6565449994549999</v>
      </c>
      <c r="H113" s="146">
        <v>0.01</v>
      </c>
    </row>
    <row r="114" spans="1:8">
      <c r="A114" s="198" t="s">
        <v>419</v>
      </c>
      <c r="B114" s="201" t="s">
        <v>139</v>
      </c>
      <c r="C114" s="201" t="s">
        <v>420</v>
      </c>
      <c r="D114" s="203">
        <v>0.100177788399025</v>
      </c>
      <c r="E114" s="210" t="s">
        <v>419</v>
      </c>
      <c r="F114" s="211" t="s">
        <v>420</v>
      </c>
      <c r="G114" s="212">
        <v>6.6707828804189999</v>
      </c>
      <c r="H114" s="146">
        <v>0.01</v>
      </c>
    </row>
    <row r="115" spans="1:8">
      <c r="A115" s="198" t="s">
        <v>421</v>
      </c>
      <c r="B115" s="201" t="s">
        <v>138</v>
      </c>
      <c r="C115" s="201" t="s">
        <v>422</v>
      </c>
      <c r="D115" s="203">
        <v>1.3135364800216799E-2</v>
      </c>
      <c r="E115" s="210" t="s">
        <v>421</v>
      </c>
      <c r="F115" s="211" t="s">
        <v>422</v>
      </c>
      <c r="G115" s="212">
        <v>8.3751684209219999</v>
      </c>
      <c r="H115" s="146">
        <v>0.01</v>
      </c>
    </row>
    <row r="116" spans="1:8">
      <c r="A116" s="198" t="s">
        <v>423</v>
      </c>
      <c r="B116" s="201" t="s">
        <v>138</v>
      </c>
      <c r="C116" s="201" t="s">
        <v>424</v>
      </c>
      <c r="D116" s="203">
        <v>8.9979444230242595E-2</v>
      </c>
      <c r="E116" s="210" t="s">
        <v>423</v>
      </c>
      <c r="F116" s="211" t="s">
        <v>424</v>
      </c>
      <c r="G116" s="212">
        <v>5.6799107649950002</v>
      </c>
      <c r="H116" s="146">
        <v>0.01</v>
      </c>
    </row>
    <row r="117" spans="1:8">
      <c r="A117" s="198" t="s">
        <v>425</v>
      </c>
      <c r="B117" s="201" t="s">
        <v>137</v>
      </c>
      <c r="C117" s="201" t="s">
        <v>426</v>
      </c>
      <c r="D117" s="203">
        <v>7.3661506253745804E-2</v>
      </c>
      <c r="E117" s="210" t="s">
        <v>425</v>
      </c>
      <c r="F117" s="211" t="s">
        <v>426</v>
      </c>
      <c r="G117" s="212">
        <v>6.7933666168710003</v>
      </c>
      <c r="H117" s="146">
        <v>0.01</v>
      </c>
    </row>
    <row r="118" spans="1:8">
      <c r="A118" s="198" t="s">
        <v>427</v>
      </c>
      <c r="B118" s="201" t="s">
        <v>137</v>
      </c>
      <c r="C118" s="201" t="s">
        <v>428</v>
      </c>
      <c r="D118" s="203">
        <v>0.105</v>
      </c>
      <c r="E118" s="210" t="s">
        <v>427</v>
      </c>
      <c r="F118" s="211" t="s">
        <v>428</v>
      </c>
      <c r="G118" s="212">
        <v>10.5</v>
      </c>
      <c r="H118" s="146">
        <v>0.01</v>
      </c>
    </row>
    <row r="119" spans="1:8">
      <c r="A119" s="198" t="s">
        <v>429</v>
      </c>
      <c r="B119" s="201" t="s">
        <v>137</v>
      </c>
      <c r="C119" s="201" t="s">
        <v>430</v>
      </c>
      <c r="D119" s="203">
        <v>3.1446083872860998E-2</v>
      </c>
      <c r="E119" s="210" t="s">
        <v>429</v>
      </c>
      <c r="F119" s="211" t="s">
        <v>430</v>
      </c>
      <c r="G119" s="212">
        <v>2.9256566619890001</v>
      </c>
      <c r="H119" s="146">
        <v>0.01</v>
      </c>
    </row>
    <row r="120" spans="1:8">
      <c r="A120" s="198" t="s">
        <v>431</v>
      </c>
      <c r="B120" s="201" t="s">
        <v>137</v>
      </c>
      <c r="C120" s="201" t="s">
        <v>432</v>
      </c>
      <c r="D120" s="203">
        <v>4.5290069516267399E-2</v>
      </c>
      <c r="E120" s="210" t="s">
        <v>431</v>
      </c>
      <c r="F120" s="211" t="s">
        <v>432</v>
      </c>
      <c r="G120" s="212">
        <v>5.0161717495860003</v>
      </c>
      <c r="H120" s="146">
        <v>0.01</v>
      </c>
    </row>
    <row r="121" spans="1:8">
      <c r="A121" s="198" t="s">
        <v>433</v>
      </c>
      <c r="B121" s="201" t="s">
        <v>136</v>
      </c>
      <c r="C121" s="201" t="s">
        <v>434</v>
      </c>
      <c r="D121" s="203">
        <v>2.7421176520128002E-2</v>
      </c>
      <c r="E121" s="210" t="s">
        <v>433</v>
      </c>
      <c r="F121" s="211" t="s">
        <v>434</v>
      </c>
      <c r="G121" s="212">
        <v>5.40912690639</v>
      </c>
      <c r="H121" s="146">
        <v>0.01</v>
      </c>
    </row>
    <row r="122" spans="1:8">
      <c r="A122" s="198" t="s">
        <v>435</v>
      </c>
      <c r="B122" s="201" t="s">
        <v>136</v>
      </c>
      <c r="C122" s="201" t="s">
        <v>436</v>
      </c>
      <c r="D122" s="203">
        <v>2.8729945952661699E-2</v>
      </c>
      <c r="E122" s="210" t="s">
        <v>435</v>
      </c>
      <c r="F122" s="211" t="s">
        <v>436</v>
      </c>
      <c r="G122" s="212">
        <v>3.6829655093659999</v>
      </c>
      <c r="H122" s="146">
        <v>0.01</v>
      </c>
    </row>
    <row r="123" spans="1:8">
      <c r="A123" s="198" t="s">
        <v>437</v>
      </c>
      <c r="B123" s="201" t="s">
        <v>136</v>
      </c>
      <c r="C123" s="201" t="s">
        <v>438</v>
      </c>
      <c r="D123" s="203">
        <v>4.6066758941878595E-2</v>
      </c>
      <c r="E123" s="210" t="s">
        <v>437</v>
      </c>
      <c r="F123" s="211" t="s">
        <v>438</v>
      </c>
      <c r="G123" s="212">
        <v>4.6848743391049998</v>
      </c>
      <c r="H123" s="146">
        <v>0.01</v>
      </c>
    </row>
    <row r="124" spans="1:8">
      <c r="A124" s="198" t="s">
        <v>439</v>
      </c>
      <c r="B124" s="201" t="s">
        <v>136</v>
      </c>
      <c r="C124" s="201" t="s">
        <v>440</v>
      </c>
      <c r="D124" s="203">
        <v>4.6743604848752902E-2</v>
      </c>
      <c r="E124" s="210" t="s">
        <v>439</v>
      </c>
      <c r="F124" s="211" t="s">
        <v>440</v>
      </c>
      <c r="G124" s="212">
        <v>4.2910394776269998</v>
      </c>
      <c r="H124" s="146">
        <v>0.01</v>
      </c>
    </row>
    <row r="125" spans="1:8">
      <c r="A125" s="198" t="s">
        <v>441</v>
      </c>
      <c r="B125" s="201" t="s">
        <v>136</v>
      </c>
      <c r="C125" s="201" t="s">
        <v>442</v>
      </c>
      <c r="D125" s="203">
        <v>3.2267964828125502E-2</v>
      </c>
      <c r="E125" s="210" t="s">
        <v>441</v>
      </c>
      <c r="F125" s="211" t="s">
        <v>442</v>
      </c>
      <c r="G125" s="212">
        <v>2.427948910349</v>
      </c>
      <c r="H125" s="146">
        <v>0.01</v>
      </c>
    </row>
    <row r="126" spans="1:8">
      <c r="A126" s="198" t="s">
        <v>443</v>
      </c>
      <c r="B126" s="201" t="s">
        <v>136</v>
      </c>
      <c r="C126" s="201" t="s">
        <v>444</v>
      </c>
      <c r="D126" s="203">
        <v>3.7682305697481502E-2</v>
      </c>
      <c r="E126" s="210" t="s">
        <v>443</v>
      </c>
      <c r="F126" s="211" t="s">
        <v>444</v>
      </c>
      <c r="G126" s="212">
        <v>3.2160850899979998</v>
      </c>
      <c r="H126" s="146">
        <v>0.01</v>
      </c>
    </row>
    <row r="127" spans="1:8">
      <c r="A127" s="198" t="s">
        <v>445</v>
      </c>
      <c r="B127" s="201" t="s">
        <v>135</v>
      </c>
      <c r="C127" s="201" t="s">
        <v>446</v>
      </c>
      <c r="D127" s="203">
        <v>8.0947879814010602E-3</v>
      </c>
      <c r="E127" s="210" t="s">
        <v>445</v>
      </c>
      <c r="F127" s="211" t="s">
        <v>446</v>
      </c>
      <c r="G127" s="212">
        <v>1.0980451734429999</v>
      </c>
      <c r="H127" s="146">
        <v>0.01</v>
      </c>
    </row>
    <row r="128" spans="1:8">
      <c r="A128" s="198" t="s">
        <v>447</v>
      </c>
      <c r="B128" s="201" t="s">
        <v>135</v>
      </c>
      <c r="C128" s="201" t="s">
        <v>448</v>
      </c>
      <c r="D128" s="203">
        <v>0.105</v>
      </c>
      <c r="E128" s="210" t="s">
        <v>447</v>
      </c>
      <c r="F128" s="211" t="s">
        <v>448</v>
      </c>
      <c r="G128" s="212">
        <v>8.2903788154079994</v>
      </c>
      <c r="H128" s="146">
        <v>0.01</v>
      </c>
    </row>
    <row r="129" spans="1:8">
      <c r="A129" s="198" t="s">
        <v>449</v>
      </c>
      <c r="B129" s="201" t="s">
        <v>134</v>
      </c>
      <c r="C129" s="201" t="s">
        <v>450</v>
      </c>
      <c r="D129" s="203">
        <v>7.9663096275545103E-2</v>
      </c>
      <c r="E129" s="210" t="s">
        <v>449</v>
      </c>
      <c r="F129" s="211" t="s">
        <v>450</v>
      </c>
      <c r="G129" s="212">
        <v>8.3721365093350002</v>
      </c>
      <c r="H129" s="146">
        <v>0.01</v>
      </c>
    </row>
    <row r="130" spans="1:8">
      <c r="A130" s="198" t="s">
        <v>451</v>
      </c>
      <c r="B130" s="201" t="s">
        <v>134</v>
      </c>
      <c r="C130" s="201" t="s">
        <v>452</v>
      </c>
      <c r="D130" s="203">
        <v>5.1400847505790999E-2</v>
      </c>
      <c r="E130" s="210" t="s">
        <v>451</v>
      </c>
      <c r="F130" s="211" t="s">
        <v>452</v>
      </c>
      <c r="G130" s="212">
        <v>3.6698235680510001</v>
      </c>
      <c r="H130" s="146">
        <v>0.01</v>
      </c>
    </row>
    <row r="131" spans="1:8">
      <c r="A131" s="198" t="s">
        <v>453</v>
      </c>
      <c r="B131" s="201" t="s">
        <v>133</v>
      </c>
      <c r="C131" s="201" t="s">
        <v>454</v>
      </c>
      <c r="D131" s="203">
        <v>5.3046224748173901E-2</v>
      </c>
      <c r="E131" s="210" t="s">
        <v>453</v>
      </c>
      <c r="F131" s="211" t="s">
        <v>454</v>
      </c>
      <c r="G131" s="212">
        <v>5.8912675808439996</v>
      </c>
      <c r="H131" s="146">
        <v>0.01</v>
      </c>
    </row>
    <row r="132" spans="1:8">
      <c r="A132" s="198" t="s">
        <v>455</v>
      </c>
      <c r="B132" s="201" t="s">
        <v>132</v>
      </c>
      <c r="C132" s="201" t="s">
        <v>456</v>
      </c>
      <c r="D132" s="203">
        <v>3.1456527323550698E-2</v>
      </c>
      <c r="E132" s="210" t="s">
        <v>455</v>
      </c>
      <c r="F132" s="211" t="s">
        <v>456</v>
      </c>
      <c r="G132" s="212">
        <v>3.234925003626</v>
      </c>
      <c r="H132" s="146">
        <v>0.01</v>
      </c>
    </row>
    <row r="133" spans="1:8">
      <c r="A133" s="198" t="s">
        <v>457</v>
      </c>
      <c r="B133" s="201" t="s">
        <v>131</v>
      </c>
      <c r="C133" s="201" t="s">
        <v>458</v>
      </c>
      <c r="D133" s="203">
        <v>7.01165465934874E-2</v>
      </c>
      <c r="E133" s="210" t="s">
        <v>457</v>
      </c>
      <c r="F133" s="211" t="s">
        <v>458</v>
      </c>
      <c r="G133" s="212">
        <v>6.2395292611919997</v>
      </c>
      <c r="H133" s="146">
        <v>0.01</v>
      </c>
    </row>
    <row r="134" spans="1:8">
      <c r="A134" s="198" t="s">
        <v>459</v>
      </c>
      <c r="B134" s="201" t="s">
        <v>130</v>
      </c>
      <c r="C134" s="201" t="s">
        <v>460</v>
      </c>
      <c r="D134" s="203">
        <v>4.8536976743797602E-2</v>
      </c>
      <c r="E134" s="210" t="s">
        <v>459</v>
      </c>
      <c r="F134" s="211" t="s">
        <v>460</v>
      </c>
      <c r="G134" s="212">
        <v>2.0297964758579998</v>
      </c>
      <c r="H134" s="146">
        <v>0.01</v>
      </c>
    </row>
    <row r="135" spans="1:8">
      <c r="A135" s="198" t="s">
        <v>461</v>
      </c>
      <c r="B135" s="201" t="s">
        <v>129</v>
      </c>
      <c r="C135" s="201" t="s">
        <v>462</v>
      </c>
      <c r="D135" s="203">
        <v>3.4967192270707402E-2</v>
      </c>
      <c r="E135" s="210" t="s">
        <v>461</v>
      </c>
      <c r="F135" s="211" t="s">
        <v>462</v>
      </c>
      <c r="G135" s="212">
        <v>3.1372887586789999</v>
      </c>
      <c r="H135" s="146">
        <v>0.01</v>
      </c>
    </row>
    <row r="136" spans="1:8">
      <c r="A136" s="198" t="s">
        <v>463</v>
      </c>
      <c r="B136" s="201" t="s">
        <v>129</v>
      </c>
      <c r="C136" s="201" t="s">
        <v>464</v>
      </c>
      <c r="D136" s="203">
        <v>2.3612189416691801E-2</v>
      </c>
      <c r="E136" s="210" t="s">
        <v>463</v>
      </c>
      <c r="F136" s="211" t="s">
        <v>464</v>
      </c>
      <c r="G136" s="212">
        <v>3.4357531080529999</v>
      </c>
      <c r="H136" s="146">
        <v>0.01</v>
      </c>
    </row>
    <row r="137" spans="1:8">
      <c r="A137" s="198" t="s">
        <v>465</v>
      </c>
      <c r="B137" s="201" t="s">
        <v>129</v>
      </c>
      <c r="C137" s="201" t="s">
        <v>466</v>
      </c>
      <c r="D137" s="203">
        <v>3.9152195673472799E-2</v>
      </c>
      <c r="E137" s="210" t="s">
        <v>465</v>
      </c>
      <c r="F137" s="211" t="s">
        <v>466</v>
      </c>
      <c r="G137" s="212">
        <v>5.3876817992679999</v>
      </c>
      <c r="H137" s="146">
        <v>0.01</v>
      </c>
    </row>
    <row r="138" spans="1:8">
      <c r="A138" s="198" t="s">
        <v>467</v>
      </c>
      <c r="B138" s="201" t="s">
        <v>128</v>
      </c>
      <c r="C138" s="201" t="s">
        <v>579</v>
      </c>
      <c r="D138" s="203">
        <v>7.7771393283490406E-2</v>
      </c>
      <c r="E138" s="210" t="s">
        <v>467</v>
      </c>
      <c r="F138" s="211" t="s">
        <v>468</v>
      </c>
      <c r="G138" s="212">
        <v>5.3535469635880002</v>
      </c>
      <c r="H138" s="146">
        <v>0.01</v>
      </c>
    </row>
    <row r="139" spans="1:8">
      <c r="A139" s="198" t="s">
        <v>469</v>
      </c>
      <c r="B139" s="201" t="s">
        <v>128</v>
      </c>
      <c r="C139" s="201" t="s">
        <v>580</v>
      </c>
      <c r="D139" s="203">
        <v>3.53406752038904E-2</v>
      </c>
      <c r="E139" s="210" t="s">
        <v>469</v>
      </c>
      <c r="F139" s="211" t="s">
        <v>470</v>
      </c>
      <c r="G139" s="212">
        <v>2.3026485859500001</v>
      </c>
      <c r="H139" s="146">
        <v>0.01</v>
      </c>
    </row>
    <row r="140" spans="1:8">
      <c r="A140" s="198" t="s">
        <v>471</v>
      </c>
      <c r="B140" s="201" t="s">
        <v>127</v>
      </c>
      <c r="C140" s="201" t="s">
        <v>581</v>
      </c>
      <c r="D140" s="203">
        <v>3.3289415374050196E-2</v>
      </c>
      <c r="E140" s="210" t="s">
        <v>471</v>
      </c>
      <c r="F140" s="211" t="s">
        <v>472</v>
      </c>
      <c r="G140" s="212">
        <v>3.914532165387</v>
      </c>
      <c r="H140" s="146">
        <v>0.01</v>
      </c>
    </row>
    <row r="141" spans="1:8">
      <c r="A141" s="198" t="s">
        <v>473</v>
      </c>
      <c r="B141" s="201" t="s">
        <v>127</v>
      </c>
      <c r="C141" s="201" t="s">
        <v>474</v>
      </c>
      <c r="D141" s="203">
        <v>4.8019863599700605E-2</v>
      </c>
      <c r="E141" s="210" t="s">
        <v>473</v>
      </c>
      <c r="F141" s="211" t="s">
        <v>474</v>
      </c>
      <c r="G141" s="212">
        <v>7.148531229664</v>
      </c>
      <c r="H141" s="146">
        <v>0.01</v>
      </c>
    </row>
    <row r="142" spans="1:8">
      <c r="A142" s="198" t="s">
        <v>475</v>
      </c>
      <c r="B142" s="201" t="s">
        <v>126</v>
      </c>
      <c r="C142" s="201" t="s">
        <v>476</v>
      </c>
      <c r="D142" s="203">
        <v>1.82643028974495E-2</v>
      </c>
      <c r="E142" s="210" t="s">
        <v>475</v>
      </c>
      <c r="F142" s="211" t="s">
        <v>476</v>
      </c>
      <c r="G142" s="212">
        <v>2.3708877331660001</v>
      </c>
      <c r="H142" s="146">
        <v>0.01</v>
      </c>
    </row>
    <row r="143" spans="1:8">
      <c r="A143" s="198" t="s">
        <v>477</v>
      </c>
      <c r="B143" s="201" t="s">
        <v>126</v>
      </c>
      <c r="C143" s="201" t="s">
        <v>478</v>
      </c>
      <c r="D143" s="203">
        <v>0.105</v>
      </c>
      <c r="E143" s="210" t="s">
        <v>477</v>
      </c>
      <c r="F143" s="211" t="s">
        <v>478</v>
      </c>
      <c r="G143" s="212">
        <v>3.8503317782450002</v>
      </c>
      <c r="H143" s="146">
        <v>0.01</v>
      </c>
    </row>
    <row r="144" spans="1:8">
      <c r="A144" s="198" t="s">
        <v>479</v>
      </c>
      <c r="B144" s="201" t="s">
        <v>126</v>
      </c>
      <c r="C144" s="201" t="s">
        <v>480</v>
      </c>
      <c r="D144" s="203">
        <v>4.1291744995923099E-2</v>
      </c>
      <c r="E144" s="210" t="s">
        <v>479</v>
      </c>
      <c r="F144" s="211" t="s">
        <v>480</v>
      </c>
      <c r="G144" s="212">
        <v>4.9380078754510004</v>
      </c>
      <c r="H144" s="146">
        <v>0.01</v>
      </c>
    </row>
    <row r="145" spans="1:8">
      <c r="A145" s="198" t="s">
        <v>481</v>
      </c>
      <c r="B145" s="201" t="s">
        <v>125</v>
      </c>
      <c r="C145" s="201" t="s">
        <v>482</v>
      </c>
      <c r="D145" s="203">
        <v>2.84577783163023E-2</v>
      </c>
      <c r="E145" s="210" t="s">
        <v>481</v>
      </c>
      <c r="F145" s="211" t="s">
        <v>482</v>
      </c>
      <c r="G145" s="212">
        <v>2.8656939949560001</v>
      </c>
      <c r="H145" s="146">
        <v>0.01</v>
      </c>
    </row>
    <row r="146" spans="1:8">
      <c r="A146" s="198" t="s">
        <v>483</v>
      </c>
      <c r="B146" s="201" t="s">
        <v>125</v>
      </c>
      <c r="C146" s="201" t="s">
        <v>484</v>
      </c>
      <c r="D146" s="203">
        <v>0.105</v>
      </c>
      <c r="E146" s="210" t="s">
        <v>483</v>
      </c>
      <c r="F146" s="211" t="s">
        <v>484</v>
      </c>
      <c r="G146" s="212">
        <v>10.5</v>
      </c>
      <c r="H146" s="146">
        <v>0.01</v>
      </c>
    </row>
    <row r="147" spans="1:8">
      <c r="A147" s="198" t="s">
        <v>485</v>
      </c>
      <c r="B147" s="201" t="s">
        <v>125</v>
      </c>
      <c r="C147" s="201" t="s">
        <v>582</v>
      </c>
      <c r="D147" s="203">
        <v>5.87388276488158E-2</v>
      </c>
      <c r="E147" s="210" t="s">
        <v>485</v>
      </c>
      <c r="F147" s="211" t="s">
        <v>486</v>
      </c>
      <c r="G147" s="212">
        <v>6.196723887498</v>
      </c>
      <c r="H147" s="146">
        <v>0.01</v>
      </c>
    </row>
    <row r="148" spans="1:8">
      <c r="A148" s="198" t="s">
        <v>487</v>
      </c>
      <c r="B148" s="201" t="s">
        <v>124</v>
      </c>
      <c r="C148" s="201" t="s">
        <v>583</v>
      </c>
      <c r="D148" s="203">
        <v>5.2139519864969799E-2</v>
      </c>
      <c r="E148" s="210" t="s">
        <v>487</v>
      </c>
      <c r="F148" s="211" t="s">
        <v>488</v>
      </c>
      <c r="G148" s="212">
        <v>7.0507126900269999</v>
      </c>
      <c r="H148" s="146">
        <v>0.01</v>
      </c>
    </row>
    <row r="149" spans="1:8">
      <c r="A149" s="198" t="s">
        <v>489</v>
      </c>
      <c r="B149" s="201" t="s">
        <v>124</v>
      </c>
      <c r="C149" s="201" t="s">
        <v>490</v>
      </c>
      <c r="D149" s="203">
        <v>7.7619374968386307E-2</v>
      </c>
      <c r="E149" s="210" t="s">
        <v>489</v>
      </c>
      <c r="F149" s="211" t="s">
        <v>490</v>
      </c>
      <c r="G149" s="212">
        <v>8.7417835382919993</v>
      </c>
      <c r="H149" s="146">
        <v>0.01</v>
      </c>
    </row>
    <row r="150" spans="1:8">
      <c r="A150" s="198" t="s">
        <v>491</v>
      </c>
      <c r="B150" s="201" t="s">
        <v>124</v>
      </c>
      <c r="C150" s="201" t="s">
        <v>492</v>
      </c>
      <c r="D150" s="203">
        <v>5.3282554831561295E-2</v>
      </c>
      <c r="E150" s="210" t="s">
        <v>491</v>
      </c>
      <c r="F150" s="211" t="s">
        <v>492</v>
      </c>
      <c r="G150" s="212">
        <v>2.4875925606560001</v>
      </c>
      <c r="H150" s="146">
        <v>0.01</v>
      </c>
    </row>
    <row r="151" spans="1:8">
      <c r="A151" s="198" t="s">
        <v>493</v>
      </c>
      <c r="B151" s="201" t="s">
        <v>123</v>
      </c>
      <c r="C151" s="201" t="s">
        <v>494</v>
      </c>
      <c r="D151" s="203">
        <v>6.6930516430790593E-2</v>
      </c>
      <c r="E151" s="210" t="s">
        <v>493</v>
      </c>
      <c r="F151" s="211" t="s">
        <v>494</v>
      </c>
      <c r="G151" s="212">
        <v>4.661321408709</v>
      </c>
      <c r="H151" s="146">
        <v>0.01</v>
      </c>
    </row>
    <row r="152" spans="1:8">
      <c r="A152" s="198" t="s">
        <v>495</v>
      </c>
      <c r="B152" s="201" t="s">
        <v>122</v>
      </c>
      <c r="C152" s="201" t="s">
        <v>496</v>
      </c>
      <c r="D152" s="203">
        <v>2.4888932445154201E-2</v>
      </c>
      <c r="E152" s="210" t="s">
        <v>495</v>
      </c>
      <c r="F152" s="211" t="s">
        <v>496</v>
      </c>
      <c r="G152" s="212">
        <v>7.7572025238259998</v>
      </c>
      <c r="H152" s="146">
        <v>0.01</v>
      </c>
    </row>
    <row r="153" spans="1:8">
      <c r="A153" s="198" t="s">
        <v>497</v>
      </c>
      <c r="B153" s="201" t="s">
        <v>122</v>
      </c>
      <c r="C153" s="201" t="s">
        <v>498</v>
      </c>
      <c r="D153" s="203">
        <v>7.3669077543980693E-2</v>
      </c>
      <c r="E153" s="210" t="s">
        <v>497</v>
      </c>
      <c r="F153" s="211" t="s">
        <v>498</v>
      </c>
      <c r="G153" s="212">
        <v>8.7326267400030009</v>
      </c>
      <c r="H153" s="146">
        <v>0.01</v>
      </c>
    </row>
    <row r="154" spans="1:8">
      <c r="A154" s="198" t="s">
        <v>499</v>
      </c>
      <c r="B154" s="201" t="s">
        <v>121</v>
      </c>
      <c r="C154" s="201" t="s">
        <v>500</v>
      </c>
      <c r="D154" s="203">
        <v>2.3252477964705299E-2</v>
      </c>
      <c r="E154" s="210" t="s">
        <v>499</v>
      </c>
      <c r="F154" s="211" t="s">
        <v>500</v>
      </c>
      <c r="G154" s="212">
        <v>2.0911342606269998</v>
      </c>
      <c r="H154" s="146">
        <v>0.01</v>
      </c>
    </row>
    <row r="155" spans="1:8">
      <c r="A155" s="198" t="s">
        <v>501</v>
      </c>
      <c r="B155" s="201" t="s">
        <v>121</v>
      </c>
      <c r="C155" s="201" t="s">
        <v>584</v>
      </c>
      <c r="D155" s="203">
        <v>-1.9660379303338099E-3</v>
      </c>
      <c r="E155" s="210" t="s">
        <v>501</v>
      </c>
      <c r="F155" s="211" t="s">
        <v>556</v>
      </c>
      <c r="G155" s="212">
        <v>1.4643644435009999</v>
      </c>
      <c r="H155" s="146">
        <v>0.01</v>
      </c>
    </row>
    <row r="156" spans="1:8">
      <c r="A156" s="198" t="s">
        <v>502</v>
      </c>
      <c r="B156" s="201" t="s">
        <v>120</v>
      </c>
      <c r="C156" s="201" t="s">
        <v>503</v>
      </c>
      <c r="D156" s="203">
        <v>0.105</v>
      </c>
      <c r="E156" s="210" t="s">
        <v>502</v>
      </c>
      <c r="F156" s="211" t="s">
        <v>503</v>
      </c>
      <c r="G156" s="212">
        <v>10.5</v>
      </c>
      <c r="H156" s="146">
        <v>0.01</v>
      </c>
    </row>
    <row r="157" spans="1:8">
      <c r="A157" s="198" t="s">
        <v>504</v>
      </c>
      <c r="B157" s="201" t="s">
        <v>119</v>
      </c>
      <c r="C157" s="201" t="s">
        <v>505</v>
      </c>
      <c r="D157" s="203">
        <v>5.1460568116180994E-2</v>
      </c>
      <c r="E157" s="210" t="s">
        <v>504</v>
      </c>
      <c r="F157" s="211" t="s">
        <v>505</v>
      </c>
      <c r="G157" s="212">
        <v>6.3601278751020001</v>
      </c>
      <c r="H157" s="146">
        <v>0.01</v>
      </c>
    </row>
    <row r="158" spans="1:8">
      <c r="A158" s="198" t="s">
        <v>506</v>
      </c>
      <c r="B158" s="201" t="s">
        <v>119</v>
      </c>
      <c r="C158" s="201" t="s">
        <v>507</v>
      </c>
      <c r="D158" s="203">
        <v>4.3498908488185703E-2</v>
      </c>
      <c r="E158" s="210" t="s">
        <v>506</v>
      </c>
      <c r="F158" s="211" t="s">
        <v>507</v>
      </c>
      <c r="G158" s="212">
        <v>3.9302936147900001</v>
      </c>
      <c r="H158" s="146">
        <v>0.01</v>
      </c>
    </row>
    <row r="159" spans="1:8">
      <c r="A159" s="198" t="s">
        <v>508</v>
      </c>
      <c r="B159" s="201" t="s">
        <v>118</v>
      </c>
      <c r="C159" s="201" t="s">
        <v>509</v>
      </c>
      <c r="D159" s="203">
        <v>4.7500602996531797E-2</v>
      </c>
      <c r="E159" s="210" t="s">
        <v>508</v>
      </c>
      <c r="F159" s="211" t="s">
        <v>509</v>
      </c>
      <c r="G159" s="212">
        <v>4.767713641197</v>
      </c>
      <c r="H159" s="146">
        <v>0.01</v>
      </c>
    </row>
    <row r="160" spans="1:8">
      <c r="A160" s="198" t="s">
        <v>510</v>
      </c>
      <c r="B160" s="201" t="s">
        <v>118</v>
      </c>
      <c r="C160" s="201" t="s">
        <v>511</v>
      </c>
      <c r="D160" s="203">
        <v>4.7131669373013899E-2</v>
      </c>
      <c r="E160" s="210" t="s">
        <v>510</v>
      </c>
      <c r="F160" s="211" t="s">
        <v>511</v>
      </c>
      <c r="G160" s="212">
        <v>4.1520677690059999</v>
      </c>
      <c r="H160" s="146">
        <v>0.01</v>
      </c>
    </row>
    <row r="161" spans="1:8">
      <c r="A161" s="198" t="s">
        <v>512</v>
      </c>
      <c r="B161" s="201" t="s">
        <v>118</v>
      </c>
      <c r="C161" s="201" t="s">
        <v>513</v>
      </c>
      <c r="D161" s="203">
        <v>5.9758038578276607E-2</v>
      </c>
      <c r="E161" s="210" t="s">
        <v>512</v>
      </c>
      <c r="F161" s="211" t="s">
        <v>513</v>
      </c>
      <c r="G161" s="212">
        <v>5.6240259083469999</v>
      </c>
      <c r="H161" s="146">
        <v>0.01</v>
      </c>
    </row>
    <row r="162" spans="1:8">
      <c r="A162" s="198" t="s">
        <v>514</v>
      </c>
      <c r="B162" s="201" t="s">
        <v>118</v>
      </c>
      <c r="C162" s="201" t="s">
        <v>515</v>
      </c>
      <c r="D162" s="203">
        <v>8.2219557387749914E-2</v>
      </c>
      <c r="E162" s="210" t="s">
        <v>514</v>
      </c>
      <c r="F162" s="211" t="s">
        <v>515</v>
      </c>
      <c r="G162" s="212">
        <v>7.2021589367569998</v>
      </c>
      <c r="H162" s="146">
        <v>0.01</v>
      </c>
    </row>
    <row r="163" spans="1:8">
      <c r="A163" s="198" t="s">
        <v>516</v>
      </c>
      <c r="B163" s="201" t="s">
        <v>118</v>
      </c>
      <c r="C163" s="201" t="s">
        <v>517</v>
      </c>
      <c r="D163" s="203">
        <v>0.105</v>
      </c>
      <c r="E163" s="210" t="s">
        <v>516</v>
      </c>
      <c r="F163" s="211" t="s">
        <v>517</v>
      </c>
      <c r="G163" s="212">
        <v>9.8963904274129995</v>
      </c>
      <c r="H163" s="146">
        <v>0.01</v>
      </c>
    </row>
    <row r="164" spans="1:8">
      <c r="A164" s="198" t="s">
        <v>518</v>
      </c>
      <c r="B164" s="201" t="s">
        <v>117</v>
      </c>
      <c r="C164" s="201" t="s">
        <v>585</v>
      </c>
      <c r="D164" s="203">
        <v>4.2713127657314498E-2</v>
      </c>
      <c r="E164" s="210" t="s">
        <v>518</v>
      </c>
      <c r="F164" s="211" t="s">
        <v>519</v>
      </c>
      <c r="G164" s="212">
        <v>7.8672622255890001</v>
      </c>
      <c r="H164" s="146">
        <v>0.01</v>
      </c>
    </row>
    <row r="165" spans="1:8">
      <c r="A165" s="198" t="s">
        <v>520</v>
      </c>
      <c r="B165" s="201" t="s">
        <v>117</v>
      </c>
      <c r="C165" s="201" t="s">
        <v>521</v>
      </c>
      <c r="D165" s="203">
        <v>4.1953762653796106E-2</v>
      </c>
      <c r="E165" s="210" t="s">
        <v>520</v>
      </c>
      <c r="F165" s="211" t="s">
        <v>521</v>
      </c>
      <c r="G165" s="212">
        <v>3.643041628372</v>
      </c>
      <c r="H165" s="146">
        <v>0.01</v>
      </c>
    </row>
    <row r="166" spans="1:8">
      <c r="A166" s="198" t="s">
        <v>522</v>
      </c>
      <c r="B166" s="201" t="s">
        <v>117</v>
      </c>
      <c r="C166" s="201" t="s">
        <v>586</v>
      </c>
      <c r="D166" s="203">
        <v>5.4380603149241001E-2</v>
      </c>
      <c r="E166" s="210" t="s">
        <v>522</v>
      </c>
      <c r="F166" s="211" t="s">
        <v>523</v>
      </c>
      <c r="G166" s="212">
        <v>5.6927535762690002</v>
      </c>
      <c r="H166" s="146">
        <v>0.01</v>
      </c>
    </row>
    <row r="167" spans="1:8">
      <c r="A167" s="198" t="s">
        <v>524</v>
      </c>
      <c r="B167" s="201" t="s">
        <v>117</v>
      </c>
      <c r="C167" s="201" t="s">
        <v>525</v>
      </c>
      <c r="D167" s="203">
        <v>6.4798244074914108E-2</v>
      </c>
      <c r="E167" s="210" t="s">
        <v>524</v>
      </c>
      <c r="F167" s="211" t="s">
        <v>525</v>
      </c>
      <c r="G167" s="212">
        <v>1.5903147942860001</v>
      </c>
      <c r="H167" s="146">
        <v>0.01</v>
      </c>
    </row>
    <row r="168" spans="1:8">
      <c r="A168" s="198" t="s">
        <v>526</v>
      </c>
      <c r="B168" s="201" t="s">
        <v>117</v>
      </c>
      <c r="C168" s="201" t="s">
        <v>527</v>
      </c>
      <c r="D168" s="203">
        <v>5.8891696308535801E-2</v>
      </c>
      <c r="E168" s="210" t="s">
        <v>526</v>
      </c>
      <c r="F168" s="211" t="s">
        <v>527</v>
      </c>
      <c r="G168" s="212">
        <v>4.9660091056819997</v>
      </c>
      <c r="H168" s="146">
        <v>0.01</v>
      </c>
    </row>
    <row r="169" spans="1:8">
      <c r="A169" s="198" t="s">
        <v>528</v>
      </c>
      <c r="B169" s="201" t="s">
        <v>117</v>
      </c>
      <c r="C169" s="201" t="s">
        <v>587</v>
      </c>
      <c r="D169" s="203">
        <v>6.4079258834496403E-2</v>
      </c>
      <c r="E169" s="210" t="s">
        <v>528</v>
      </c>
      <c r="F169" s="211" t="s">
        <v>529</v>
      </c>
      <c r="G169" s="212">
        <v>5.0538715319509997</v>
      </c>
      <c r="H169" s="146">
        <v>0.01</v>
      </c>
    </row>
    <row r="170" spans="1:8">
      <c r="A170" s="198" t="s">
        <v>530</v>
      </c>
      <c r="B170" s="201" t="s">
        <v>117</v>
      </c>
      <c r="C170" s="201" t="s">
        <v>531</v>
      </c>
      <c r="D170" s="203">
        <v>3.55148059654165E-2</v>
      </c>
      <c r="E170" s="210" t="s">
        <v>530</v>
      </c>
      <c r="F170" s="211" t="s">
        <v>531</v>
      </c>
      <c r="G170" s="212">
        <v>9.0990796871579995</v>
      </c>
      <c r="H170" s="146">
        <v>0.01</v>
      </c>
    </row>
    <row r="171" spans="1:8">
      <c r="A171" s="198" t="s">
        <v>532</v>
      </c>
      <c r="B171" s="201" t="s">
        <v>117</v>
      </c>
      <c r="C171" s="201" t="s">
        <v>588</v>
      </c>
      <c r="D171" s="203">
        <v>7.4166923672186094E-2</v>
      </c>
      <c r="E171" s="210" t="s">
        <v>532</v>
      </c>
      <c r="F171" s="211" t="s">
        <v>533</v>
      </c>
      <c r="G171" s="212">
        <v>8.5350395920390003</v>
      </c>
      <c r="H171" s="146">
        <v>0.01</v>
      </c>
    </row>
    <row r="172" spans="1:8">
      <c r="A172" s="198" t="s">
        <v>534</v>
      </c>
      <c r="B172" s="201" t="s">
        <v>117</v>
      </c>
      <c r="C172" s="201" t="s">
        <v>535</v>
      </c>
      <c r="D172" s="203">
        <v>4.3119250545818499E-2</v>
      </c>
      <c r="E172" s="210" t="s">
        <v>534</v>
      </c>
      <c r="F172" s="211" t="s">
        <v>535</v>
      </c>
      <c r="G172" s="212">
        <v>6.2131468247640003</v>
      </c>
      <c r="H172" s="146">
        <v>0.01</v>
      </c>
    </row>
    <row r="173" spans="1:8">
      <c r="A173" s="198" t="s">
        <v>536</v>
      </c>
      <c r="B173" s="201" t="s">
        <v>117</v>
      </c>
      <c r="C173" s="201" t="s">
        <v>537</v>
      </c>
      <c r="D173" s="203">
        <v>8.49023079469707E-3</v>
      </c>
      <c r="E173" s="210" t="s">
        <v>536</v>
      </c>
      <c r="F173" s="211" t="s">
        <v>537</v>
      </c>
      <c r="G173" s="212">
        <v>0.47626963470700001</v>
      </c>
      <c r="H173" s="146">
        <v>0.01</v>
      </c>
    </row>
    <row r="174" spans="1:8">
      <c r="A174" s="198" t="s">
        <v>538</v>
      </c>
      <c r="B174" s="201" t="s">
        <v>117</v>
      </c>
      <c r="C174" s="201" t="s">
        <v>589</v>
      </c>
      <c r="D174" s="203">
        <v>8.0018003385733089E-2</v>
      </c>
      <c r="E174" s="210" t="s">
        <v>538</v>
      </c>
      <c r="F174" s="211" t="s">
        <v>539</v>
      </c>
      <c r="G174" s="212">
        <v>6.148464254197</v>
      </c>
      <c r="H174" s="146">
        <v>0.01</v>
      </c>
    </row>
    <row r="175" spans="1:8">
      <c r="A175" s="198" t="s">
        <v>540</v>
      </c>
      <c r="B175" s="201" t="s">
        <v>117</v>
      </c>
      <c r="C175" s="201" t="s">
        <v>541</v>
      </c>
      <c r="D175" s="203">
        <v>1.9585769306760301E-2</v>
      </c>
      <c r="E175" s="210" t="s">
        <v>540</v>
      </c>
      <c r="F175" s="211" t="s">
        <v>541</v>
      </c>
      <c r="G175" s="212">
        <v>1.8390630559250001</v>
      </c>
      <c r="H175" s="146">
        <v>0.01</v>
      </c>
    </row>
    <row r="176" spans="1:8">
      <c r="A176" s="199" t="s">
        <v>542</v>
      </c>
      <c r="B176" s="201" t="s">
        <v>116</v>
      </c>
      <c r="C176" s="201" t="s">
        <v>543</v>
      </c>
      <c r="D176" s="203">
        <v>2.8029960730572897E-2</v>
      </c>
      <c r="E176" s="213" t="s">
        <v>542</v>
      </c>
      <c r="F176" s="211" t="s">
        <v>543</v>
      </c>
      <c r="G176" s="212">
        <v>2.743705675543</v>
      </c>
      <c r="H176" s="146">
        <v>0.01</v>
      </c>
    </row>
    <row r="177" spans="1:9">
      <c r="A177" s="199" t="s">
        <v>544</v>
      </c>
      <c r="B177" s="201" t="s">
        <v>116</v>
      </c>
      <c r="C177" s="201" t="s">
        <v>545</v>
      </c>
      <c r="D177" s="203">
        <v>7.9316259103631104E-2</v>
      </c>
      <c r="E177" s="213" t="s">
        <v>544</v>
      </c>
      <c r="F177" s="211" t="s">
        <v>545</v>
      </c>
      <c r="G177" s="212">
        <v>4.3553546354490003</v>
      </c>
      <c r="H177" s="146">
        <v>0.01</v>
      </c>
    </row>
    <row r="178" spans="1:9">
      <c r="A178" s="199" t="s">
        <v>546</v>
      </c>
      <c r="B178" s="201" t="s">
        <v>116</v>
      </c>
      <c r="C178" s="201" t="s">
        <v>547</v>
      </c>
      <c r="D178" s="203">
        <v>6.7532569220307898E-2</v>
      </c>
      <c r="E178" s="213" t="s">
        <v>546</v>
      </c>
      <c r="F178" s="211" t="s">
        <v>547</v>
      </c>
      <c r="G178" s="212">
        <v>7.4321988188660004</v>
      </c>
      <c r="H178" s="146">
        <v>0.01</v>
      </c>
    </row>
    <row r="179" spans="1:9">
      <c r="A179" s="199" t="s">
        <v>548</v>
      </c>
      <c r="B179" s="201" t="s">
        <v>116</v>
      </c>
      <c r="C179" s="201" t="s">
        <v>549</v>
      </c>
      <c r="D179" s="203">
        <v>5.74396640930257E-2</v>
      </c>
      <c r="E179" s="213" t="s">
        <v>548</v>
      </c>
      <c r="F179" s="211" t="s">
        <v>549</v>
      </c>
      <c r="G179" s="212">
        <v>7.5516118856889998</v>
      </c>
      <c r="H179" s="146">
        <v>0.01</v>
      </c>
    </row>
    <row r="180" spans="1:9">
      <c r="A180" s="198">
        <v>8001</v>
      </c>
      <c r="B180" s="201" t="s">
        <v>550</v>
      </c>
      <c r="C180" s="201" t="s">
        <v>115</v>
      </c>
      <c r="D180" s="203">
        <v>6.1392535121392998E-2</v>
      </c>
      <c r="E180" s="214">
        <v>8001</v>
      </c>
      <c r="F180" s="211" t="s">
        <v>115</v>
      </c>
      <c r="G180" s="212">
        <v>6.5975372401449999</v>
      </c>
      <c r="H180" s="146">
        <v>0.01</v>
      </c>
    </row>
    <row r="181" spans="1:9">
      <c r="A181" s="200" t="s">
        <v>551</v>
      </c>
      <c r="B181" s="201" t="s">
        <v>552</v>
      </c>
      <c r="C181" s="201" t="s">
        <v>553</v>
      </c>
      <c r="D181" s="203">
        <v>0</v>
      </c>
      <c r="E181" s="215">
        <v>9025</v>
      </c>
      <c r="F181" s="216" t="s">
        <v>114</v>
      </c>
      <c r="G181" s="212">
        <v>5.0701854884420001</v>
      </c>
      <c r="H181" s="146">
        <v>0.01</v>
      </c>
    </row>
    <row r="182" spans="1:9">
      <c r="A182" s="198" t="s">
        <v>560</v>
      </c>
      <c r="B182" s="201"/>
      <c r="C182" s="201" t="s">
        <v>561</v>
      </c>
      <c r="D182" s="203">
        <v>0</v>
      </c>
      <c r="E182" s="215">
        <v>9030</v>
      </c>
      <c r="F182" s="216" t="s">
        <v>113</v>
      </c>
      <c r="G182" s="212">
        <v>3.1180099020590002</v>
      </c>
      <c r="H182" s="146">
        <v>0.01</v>
      </c>
    </row>
    <row r="183" spans="1:9">
      <c r="A183" s="198">
        <v>9025</v>
      </c>
      <c r="B183" s="201" t="s">
        <v>554</v>
      </c>
      <c r="C183" s="202" t="s">
        <v>114</v>
      </c>
      <c r="D183" s="203">
        <v>8.4165163246286506E-2</v>
      </c>
      <c r="E183" s="215">
        <v>9035</v>
      </c>
      <c r="F183" s="216" t="s">
        <v>112</v>
      </c>
      <c r="G183" s="212">
        <v>10.5</v>
      </c>
      <c r="H183" s="146">
        <v>0.01</v>
      </c>
    </row>
    <row r="184" spans="1:9">
      <c r="A184" s="198">
        <v>9030</v>
      </c>
      <c r="B184" s="201" t="s">
        <v>554</v>
      </c>
      <c r="C184" s="202" t="s">
        <v>113</v>
      </c>
      <c r="D184" s="203">
        <v>0.105</v>
      </c>
      <c r="E184" s="215">
        <v>9040</v>
      </c>
      <c r="F184" s="216" t="s">
        <v>111</v>
      </c>
      <c r="G184" s="212">
        <v>9.1786522633719994</v>
      </c>
      <c r="H184" s="146">
        <v>0.01</v>
      </c>
    </row>
    <row r="185" spans="1:9">
      <c r="A185" s="198">
        <v>9035</v>
      </c>
      <c r="B185" s="201" t="s">
        <v>554</v>
      </c>
      <c r="C185" s="202" t="s">
        <v>112</v>
      </c>
      <c r="D185" s="203">
        <v>0.105</v>
      </c>
      <c r="E185" s="215">
        <v>9045</v>
      </c>
      <c r="F185" s="216" t="s">
        <v>110</v>
      </c>
      <c r="G185" s="212">
        <v>10.5</v>
      </c>
      <c r="H185" s="146">
        <v>0.01</v>
      </c>
    </row>
    <row r="186" spans="1:9">
      <c r="A186" s="198">
        <v>9040</v>
      </c>
      <c r="B186" s="201" t="s">
        <v>554</v>
      </c>
      <c r="C186" s="202" t="s">
        <v>111</v>
      </c>
      <c r="D186" s="203">
        <v>0.105</v>
      </c>
      <c r="E186" s="215">
        <v>9050</v>
      </c>
      <c r="F186" s="216" t="s">
        <v>109</v>
      </c>
      <c r="G186" s="212">
        <v>4.3773821744410002</v>
      </c>
      <c r="H186" s="146">
        <v>0.01</v>
      </c>
    </row>
    <row r="187" spans="1:9">
      <c r="A187" s="198">
        <v>9045</v>
      </c>
      <c r="B187" s="201" t="s">
        <v>554</v>
      </c>
      <c r="C187" s="202" t="s">
        <v>110</v>
      </c>
      <c r="D187" s="203">
        <v>0.105</v>
      </c>
      <c r="E187" s="215">
        <v>9055</v>
      </c>
      <c r="F187" s="216" t="s">
        <v>108</v>
      </c>
      <c r="G187" s="212">
        <v>7.8381338582010001</v>
      </c>
      <c r="H187" s="146">
        <v>0.01</v>
      </c>
    </row>
    <row r="188" spans="1:9">
      <c r="A188" s="198">
        <v>9050</v>
      </c>
      <c r="B188" s="201" t="s">
        <v>554</v>
      </c>
      <c r="C188" s="202" t="s">
        <v>109</v>
      </c>
      <c r="D188" s="203">
        <v>4.7078129443764605E-2</v>
      </c>
      <c r="E188" s="215">
        <v>9060</v>
      </c>
      <c r="F188" s="216" t="s">
        <v>107</v>
      </c>
      <c r="G188" s="212">
        <v>10.5</v>
      </c>
      <c r="H188" s="146">
        <v>0.01</v>
      </c>
    </row>
    <row r="189" spans="1:9">
      <c r="A189" s="198">
        <v>9055</v>
      </c>
      <c r="B189" s="201" t="s">
        <v>554</v>
      </c>
      <c r="C189" s="202" t="s">
        <v>108</v>
      </c>
      <c r="D189" s="203">
        <v>8.8143568572391404E-2</v>
      </c>
      <c r="E189" s="215">
        <v>9075</v>
      </c>
      <c r="F189" s="216" t="s">
        <v>106</v>
      </c>
      <c r="G189" s="212">
        <v>10.5</v>
      </c>
      <c r="H189" s="146">
        <v>0.01</v>
      </c>
    </row>
    <row r="190" spans="1:9">
      <c r="A190" s="198">
        <v>9060</v>
      </c>
      <c r="B190" s="201" t="s">
        <v>554</v>
      </c>
      <c r="C190" s="202" t="s">
        <v>107</v>
      </c>
      <c r="D190" s="203">
        <v>0.105</v>
      </c>
      <c r="E190" s="215">
        <v>9095</v>
      </c>
      <c r="F190" s="216" t="s">
        <v>105</v>
      </c>
      <c r="G190" s="212">
        <v>10.5</v>
      </c>
      <c r="H190" s="146">
        <v>0.01</v>
      </c>
    </row>
    <row r="191" spans="1:9">
      <c r="A191" s="198">
        <v>9075</v>
      </c>
      <c r="B191" s="201" t="s">
        <v>554</v>
      </c>
      <c r="C191" s="202" t="s">
        <v>106</v>
      </c>
      <c r="D191" s="203">
        <v>0.105</v>
      </c>
      <c r="E191" s="215">
        <v>9125</v>
      </c>
      <c r="F191" s="216" t="s">
        <v>103</v>
      </c>
      <c r="G191" s="212">
        <v>3.1915023582750002</v>
      </c>
      <c r="H191" s="146">
        <v>0.01</v>
      </c>
      <c r="I191" s="217"/>
    </row>
    <row r="192" spans="1:9">
      <c r="A192" s="198">
        <v>9095</v>
      </c>
      <c r="B192" s="201" t="s">
        <v>554</v>
      </c>
      <c r="C192" s="202" t="s">
        <v>105</v>
      </c>
      <c r="D192" s="203">
        <v>0.105</v>
      </c>
      <c r="E192" s="215">
        <v>9130</v>
      </c>
      <c r="F192" s="216" t="s">
        <v>102</v>
      </c>
      <c r="G192" s="212">
        <v>1.175299740502</v>
      </c>
      <c r="H192" s="146">
        <v>0.01</v>
      </c>
    </row>
    <row r="193" spans="1:9">
      <c r="A193" s="198">
        <v>9120</v>
      </c>
      <c r="B193" s="201" t="s">
        <v>554</v>
      </c>
      <c r="C193" s="202" t="s">
        <v>104</v>
      </c>
      <c r="D193" s="203">
        <v>0</v>
      </c>
      <c r="E193" s="215">
        <v>9135</v>
      </c>
      <c r="F193" s="216" t="s">
        <v>101</v>
      </c>
      <c r="G193" s="212">
        <v>10.5</v>
      </c>
      <c r="H193" s="146">
        <v>0.01</v>
      </c>
    </row>
    <row r="194" spans="1:9">
      <c r="A194" s="198">
        <v>9125</v>
      </c>
      <c r="B194" s="201" t="s">
        <v>554</v>
      </c>
      <c r="C194" s="202" t="s">
        <v>103</v>
      </c>
      <c r="D194" s="203">
        <v>0.105</v>
      </c>
      <c r="E194" s="215">
        <v>9145</v>
      </c>
      <c r="F194" s="216" t="s">
        <v>99</v>
      </c>
      <c r="G194" s="212">
        <v>5.5207898450000004E-3</v>
      </c>
      <c r="H194" s="146">
        <v>0.01</v>
      </c>
      <c r="I194" s="217"/>
    </row>
    <row r="195" spans="1:9">
      <c r="A195" s="198">
        <v>9130</v>
      </c>
      <c r="B195" s="201" t="s">
        <v>554</v>
      </c>
      <c r="C195" s="202" t="s">
        <v>102</v>
      </c>
      <c r="D195" s="203">
        <v>2.04634315679223E-2</v>
      </c>
      <c r="E195" s="215" t="s">
        <v>555</v>
      </c>
      <c r="F195" s="216" t="s">
        <v>98</v>
      </c>
      <c r="G195" s="212">
        <v>4.5022691489489999</v>
      </c>
      <c r="H195" s="146">
        <v>0.01</v>
      </c>
      <c r="I195" s="217"/>
    </row>
    <row r="196" spans="1:9">
      <c r="A196" s="198">
        <v>9135</v>
      </c>
      <c r="B196" s="201" t="s">
        <v>554</v>
      </c>
      <c r="C196" s="202" t="s">
        <v>101</v>
      </c>
      <c r="D196" s="203">
        <v>0.105</v>
      </c>
    </row>
    <row r="197" spans="1:9">
      <c r="A197" s="198">
        <v>9140</v>
      </c>
      <c r="B197" s="201" t="s">
        <v>554</v>
      </c>
      <c r="C197" s="202" t="s">
        <v>100</v>
      </c>
      <c r="D197" s="203">
        <v>3.8026163281826002E-2</v>
      </c>
    </row>
    <row r="198" spans="1:9">
      <c r="A198" s="198">
        <v>9145</v>
      </c>
      <c r="B198" s="201" t="s">
        <v>554</v>
      </c>
      <c r="C198" s="202" t="s">
        <v>99</v>
      </c>
      <c r="D198" s="203">
        <v>0.105</v>
      </c>
    </row>
    <row r="199" spans="1:9">
      <c r="A199" s="198" t="s">
        <v>555</v>
      </c>
      <c r="B199" s="201" t="s">
        <v>554</v>
      </c>
      <c r="C199" s="202" t="s">
        <v>98</v>
      </c>
      <c r="D199" s="203">
        <v>3.0705346530381799E-2</v>
      </c>
    </row>
    <row r="200" spans="1:9" s="205" customFormat="1">
      <c r="A200" s="218" t="s">
        <v>187</v>
      </c>
      <c r="B200" s="201" t="s">
        <v>554</v>
      </c>
      <c r="C200" s="202" t="s">
        <v>97</v>
      </c>
      <c r="D200" s="203">
        <v>3.8014848532173802E-2</v>
      </c>
    </row>
    <row r="201" spans="1:9" s="205" customFormat="1">
      <c r="A201" s="206"/>
      <c r="B201" s="204"/>
      <c r="C201" s="192"/>
    </row>
    <row r="202" spans="1:9" s="205" customFormat="1">
      <c r="A202" s="206"/>
      <c r="B202" s="207"/>
      <c r="C202" s="208"/>
    </row>
    <row r="203" spans="1:9">
      <c r="B203" s="207"/>
      <c r="C203" s="208"/>
      <c r="D203" s="205"/>
    </row>
  </sheetData>
  <sheetProtection password="EF32" sheet="1" objects="1" scenarios="1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1-Instructions</vt:lpstr>
      <vt:lpstr>2-Cover Page</vt:lpstr>
      <vt:lpstr>3-Budget Detail</vt:lpstr>
      <vt:lpstr>4-Budget Summary</vt:lpstr>
      <vt:lpstr>5-AFR Expenditure Detail</vt:lpstr>
      <vt:lpstr>6-Annual Financial Report</vt:lpstr>
      <vt:lpstr>7-Error Checking</vt:lpstr>
      <vt:lpstr>Other</vt:lpstr>
      <vt:lpstr>9-Indirect Rates</vt:lpstr>
      <vt:lpstr>budget</vt:lpstr>
      <vt:lpstr>'5-AFR Expenditure Detail'!Budget_Object</vt:lpstr>
      <vt:lpstr>Budget_Object</vt:lpstr>
      <vt:lpstr>capitalized</vt:lpstr>
      <vt:lpstr>match_type</vt:lpstr>
      <vt:lpstr>objects</vt:lpstr>
      <vt:lpstr>'2-Cover Page'!Print_Area</vt:lpstr>
      <vt:lpstr>'4-Budget Summary'!Print_Area</vt:lpstr>
      <vt:lpstr>'3-Budget Detail'!Print_Titles</vt:lpstr>
      <vt:lpstr>'5-AFR Expenditure Detail'!Print_Titles</vt:lpstr>
      <vt:lpstr>Projects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Family</dc:creator>
  <cp:lastModifiedBy>Davis, Evan</cp:lastModifiedBy>
  <cp:lastPrinted>2011-12-09T18:22:30Z</cp:lastPrinted>
  <dcterms:created xsi:type="dcterms:W3CDTF">2004-07-30T15:33:42Z</dcterms:created>
  <dcterms:modified xsi:type="dcterms:W3CDTF">2016-12-07T20:51:52Z</dcterms:modified>
</cp:coreProperties>
</file>